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idebailly-my.sharepoint.com/personal/jaasen_eidebailly_com/Documents/K-User-Data/SNF/PDPM/Calculators/"/>
    </mc:Choice>
  </mc:AlternateContent>
  <xr:revisionPtr revIDLastSave="6" documentId="8_{B44D40AF-5F0E-478E-9408-C87ABAE54039}" xr6:coauthVersionLast="47" xr6:coauthVersionMax="47" xr10:uidLastSave="{3BA19163-5140-400C-AA0B-61A2D1298574}"/>
  <workbookProtection workbookAlgorithmName="SHA-512" workbookHashValue="kDuJp1jJmtfl0eHcYhumuQpL5fPTAhlQ/JYvcfp2ZuEwKfhTwMr01aS6MMGSrcIBxwr5skQgcNtbjjD+1u95Ow==" workbookSaltValue="IehWROV1memGEthOlyhaKw==" workbookSpinCount="100000" lockStructure="1"/>
  <bookViews>
    <workbookView xWindow="28665" yWindow="-135" windowWidth="29070" windowHeight="15750" tabRatio="792" activeTab="2" xr2:uid="{00000000-000D-0000-FFFF-FFFF00000000}"/>
  </bookViews>
  <sheets>
    <sheet name="PDPM Classification" sheetId="21" r:id="rId1"/>
    <sheet name="Client Entry" sheetId="25" r:id="rId2"/>
    <sheet name="URBAN" sheetId="1" r:id="rId3"/>
    <sheet name="URBAN Wage Ind FY 12" sheetId="10" state="hidden" r:id="rId4"/>
    <sheet name="RURAL Wage Ind FY 12" sheetId="11" state="hidden" r:id="rId5"/>
    <sheet name="66 RUG's by Weight" sheetId="12" state="hidden" r:id="rId6"/>
    <sheet name="66 RUGS's by Nsg Wgt" sheetId="13" state="hidden" r:id="rId7"/>
    <sheet name="Rural Case Mix" sheetId="17" state="hidden" r:id="rId8"/>
    <sheet name="Urban Revenue" sheetId="18" state="hidden" r:id="rId9"/>
    <sheet name="Rural Revenue" sheetId="19" state="hidden" r:id="rId10"/>
    <sheet name="Sheet1" sheetId="22" state="hidden" r:id="rId11"/>
    <sheet name="URBAN Total CM-WA Calculation" sheetId="28" r:id="rId12"/>
    <sheet name="URBAN Rates" sheetId="26" state="hidden" r:id="rId13"/>
    <sheet name="RURAL" sheetId="23" r:id="rId14"/>
    <sheet name="RURAL Total CM-WA Calculation" sheetId="29" r:id="rId15"/>
    <sheet name="RURAL Rates" sheetId="27" state="hidden" r:id="rId16"/>
  </sheets>
  <externalReferences>
    <externalReference r:id="rId17"/>
  </externalReferences>
  <definedNames>
    <definedName name="_xlnm._FilterDatabase" localSheetId="4" hidden="1">'RURAL Wage Ind FY 12'!#REF!</definedName>
    <definedName name="_xlnm._FilterDatabase" localSheetId="3" hidden="1">'URBAN Wage Ind FY 12'!$A$1:$C$1558</definedName>
    <definedName name="_xlnm.Print_Area" localSheetId="2">URBAN!$C$1:$AF$90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9" l="1"/>
  <c r="D4" i="29"/>
  <c r="E4" i="29"/>
  <c r="F4" i="29"/>
  <c r="G4" i="29"/>
  <c r="B4" i="29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12" i="28"/>
  <c r="C4" i="28"/>
  <c r="D4" i="28"/>
  <c r="E4" i="28"/>
  <c r="F4" i="28"/>
  <c r="G4" i="28"/>
  <c r="B4" i="28"/>
  <c r="AE17" i="28"/>
  <c r="AE16" i="28"/>
  <c r="AE15" i="28"/>
  <c r="AE14" i="28"/>
  <c r="AE13" i="28"/>
  <c r="AE12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4" i="28"/>
  <c r="X23" i="28"/>
  <c r="X22" i="28"/>
  <c r="X21" i="28"/>
  <c r="X20" i="28"/>
  <c r="Y20" i="28" s="1"/>
  <c r="X19" i="28"/>
  <c r="X18" i="28"/>
  <c r="Y18" i="28" s="1"/>
  <c r="X17" i="28"/>
  <c r="X16" i="28"/>
  <c r="X15" i="28"/>
  <c r="X14" i="28"/>
  <c r="X13" i="28"/>
  <c r="X12" i="28"/>
  <c r="Q23" i="28"/>
  <c r="Q22" i="28"/>
  <c r="R22" i="28" s="1"/>
  <c r="Q21" i="28"/>
  <c r="Q20" i="28"/>
  <c r="Q19" i="28"/>
  <c r="Q18" i="28"/>
  <c r="Q17" i="28"/>
  <c r="Q16" i="28"/>
  <c r="Q15" i="28"/>
  <c r="Q14" i="28"/>
  <c r="Q13" i="28"/>
  <c r="R13" i="28" s="1"/>
  <c r="Q12" i="28"/>
  <c r="C8" i="29"/>
  <c r="C7" i="29"/>
  <c r="C7" i="28"/>
  <c r="C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AK12" i="28"/>
  <c r="AE17" i="29"/>
  <c r="AE16" i="29"/>
  <c r="AE15" i="29"/>
  <c r="AE14" i="29"/>
  <c r="AE13" i="29"/>
  <c r="AE12" i="29"/>
  <c r="X36" i="29"/>
  <c r="X35" i="29"/>
  <c r="X34" i="29"/>
  <c r="X33" i="29"/>
  <c r="X32" i="29"/>
  <c r="X31" i="29"/>
  <c r="X30" i="29"/>
  <c r="X29" i="29"/>
  <c r="Y29" i="29" s="1"/>
  <c r="X28" i="29"/>
  <c r="X27" i="29"/>
  <c r="X26" i="29"/>
  <c r="X25" i="29"/>
  <c r="X24" i="29"/>
  <c r="X23" i="29"/>
  <c r="X22" i="29"/>
  <c r="X21" i="29"/>
  <c r="X20" i="29"/>
  <c r="X19" i="29"/>
  <c r="X18" i="29"/>
  <c r="X17" i="29"/>
  <c r="X16" i="29"/>
  <c r="X15" i="29"/>
  <c r="X14" i="29"/>
  <c r="X13" i="29"/>
  <c r="X12" i="29"/>
  <c r="Q23" i="29"/>
  <c r="Q22" i="29"/>
  <c r="Q21" i="29"/>
  <c r="Q20" i="29"/>
  <c r="Q19" i="29"/>
  <c r="Q18" i="29"/>
  <c r="Q17" i="29"/>
  <c r="R17" i="29" s="1"/>
  <c r="Q16" i="29"/>
  <c r="Q15" i="29"/>
  <c r="Q14" i="29"/>
  <c r="Q13" i="29"/>
  <c r="Q12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K15" i="29" s="1"/>
  <c r="J14" i="29"/>
  <c r="J13" i="29"/>
  <c r="J12" i="29"/>
  <c r="AK12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Q14" i="23"/>
  <c r="N24" i="21"/>
  <c r="M24" i="21"/>
  <c r="O24" i="21" s="1"/>
  <c r="Q14" i="1"/>
  <c r="R20" i="29" l="1"/>
  <c r="R12" i="29"/>
  <c r="Y32" i="29"/>
  <c r="Y17" i="29"/>
  <c r="AA17" i="29" s="1"/>
  <c r="Y33" i="29"/>
  <c r="Z33" i="29" s="1"/>
  <c r="AB33" i="29" s="1"/>
  <c r="R14" i="29"/>
  <c r="T14" i="29" s="1"/>
  <c r="Y18" i="29"/>
  <c r="R15" i="29"/>
  <c r="T15" i="29" s="1"/>
  <c r="Y19" i="29"/>
  <c r="Z19" i="29" s="1"/>
  <c r="AB19" i="29" s="1"/>
  <c r="R16" i="29"/>
  <c r="T16" i="29" s="1"/>
  <c r="E17" i="29"/>
  <c r="F17" i="29" s="1"/>
  <c r="H17" i="29" s="1"/>
  <c r="AF13" i="29"/>
  <c r="AH13" i="29" s="1"/>
  <c r="E21" i="29"/>
  <c r="F21" i="29" s="1"/>
  <c r="H21" i="29" s="1"/>
  <c r="E22" i="29"/>
  <c r="F22" i="29" s="1"/>
  <c r="H22" i="29" s="1"/>
  <c r="E24" i="29"/>
  <c r="F24" i="29" s="1"/>
  <c r="H24" i="29" s="1"/>
  <c r="E23" i="29"/>
  <c r="F23" i="29" s="1"/>
  <c r="H23" i="29" s="1"/>
  <c r="E25" i="29"/>
  <c r="S20" i="29"/>
  <c r="U20" i="29" s="1"/>
  <c r="E17" i="28"/>
  <c r="G17" i="28" s="1"/>
  <c r="T13" i="28"/>
  <c r="Y22" i="29"/>
  <c r="Z22" i="29" s="1"/>
  <c r="AB22" i="29" s="1"/>
  <c r="AF12" i="29"/>
  <c r="AG12" i="29" s="1"/>
  <c r="AI12" i="29" s="1"/>
  <c r="E14" i="29"/>
  <c r="F14" i="29" s="1"/>
  <c r="H14" i="29" s="1"/>
  <c r="K18" i="29"/>
  <c r="M18" i="29" s="1"/>
  <c r="AF14" i="29"/>
  <c r="AG14" i="29" s="1"/>
  <c r="AF16" i="29"/>
  <c r="AG16" i="29" s="1"/>
  <c r="AI16" i="29" s="1"/>
  <c r="E19" i="28"/>
  <c r="Y35" i="28"/>
  <c r="AA35" i="28" s="1"/>
  <c r="Y13" i="29"/>
  <c r="AA13" i="29" s="1"/>
  <c r="Y28" i="29"/>
  <c r="Z28" i="29" s="1"/>
  <c r="AB28" i="29" s="1"/>
  <c r="AF12" i="28"/>
  <c r="AG12" i="28" s="1"/>
  <c r="AI12" i="28" s="1"/>
  <c r="Y22" i="28"/>
  <c r="AA22" i="28" s="1"/>
  <c r="E25" i="28"/>
  <c r="F25" i="28" s="1"/>
  <c r="H25" i="28" s="1"/>
  <c r="K13" i="29"/>
  <c r="M13" i="29" s="1"/>
  <c r="Y15" i="29"/>
  <c r="AA15" i="29" s="1"/>
  <c r="K13" i="28"/>
  <c r="M13" i="28" s="1"/>
  <c r="E20" i="29"/>
  <c r="F20" i="29" s="1"/>
  <c r="H20" i="29" s="1"/>
  <c r="Y16" i="29"/>
  <c r="AA16" i="29" s="1"/>
  <c r="Y30" i="29"/>
  <c r="AA30" i="29" s="1"/>
  <c r="R21" i="28"/>
  <c r="T21" i="28" s="1"/>
  <c r="E13" i="29"/>
  <c r="G13" i="29" s="1"/>
  <c r="E27" i="29"/>
  <c r="F27" i="29" s="1"/>
  <c r="H27" i="29" s="1"/>
  <c r="K20" i="29"/>
  <c r="M20" i="29" s="1"/>
  <c r="R19" i="29"/>
  <c r="Y21" i="29"/>
  <c r="AA21" i="29" s="1"/>
  <c r="Y35" i="29"/>
  <c r="Z35" i="29" s="1"/>
  <c r="Y12" i="28"/>
  <c r="AA12" i="28" s="1"/>
  <c r="K21" i="29"/>
  <c r="L21" i="29" s="1"/>
  <c r="N21" i="29" s="1"/>
  <c r="Y36" i="29"/>
  <c r="Z36" i="29" s="1"/>
  <c r="AB36" i="29" s="1"/>
  <c r="K14" i="28"/>
  <c r="L14" i="28" s="1"/>
  <c r="N14" i="28" s="1"/>
  <c r="K15" i="28"/>
  <c r="M15" i="28" s="1"/>
  <c r="K23" i="29"/>
  <c r="M23" i="29" s="1"/>
  <c r="R21" i="29"/>
  <c r="T21" i="29" s="1"/>
  <c r="Y23" i="29"/>
  <c r="Z23" i="29" s="1"/>
  <c r="AB23" i="29" s="1"/>
  <c r="K16" i="28"/>
  <c r="M16" i="28" s="1"/>
  <c r="K12" i="28"/>
  <c r="M12" i="28" s="1"/>
  <c r="K24" i="29"/>
  <c r="M24" i="29" s="1"/>
  <c r="Y24" i="29"/>
  <c r="AA24" i="29" s="1"/>
  <c r="K17" i="28"/>
  <c r="L17" i="28" s="1"/>
  <c r="N17" i="28" s="1"/>
  <c r="T20" i="29"/>
  <c r="R22" i="29"/>
  <c r="T22" i="29" s="1"/>
  <c r="K25" i="29"/>
  <c r="M25" i="29" s="1"/>
  <c r="R23" i="29"/>
  <c r="T23" i="29" s="1"/>
  <c r="Y25" i="29"/>
  <c r="Z25" i="29" s="1"/>
  <c r="AB25" i="29" s="1"/>
  <c r="AF15" i="29"/>
  <c r="AG15" i="29" s="1"/>
  <c r="AI15" i="29" s="1"/>
  <c r="E18" i="28"/>
  <c r="F18" i="28" s="1"/>
  <c r="H18" i="28" s="1"/>
  <c r="Y26" i="29"/>
  <c r="AA26" i="29" s="1"/>
  <c r="K22" i="29"/>
  <c r="M22" i="29" s="1"/>
  <c r="K26" i="29"/>
  <c r="M26" i="29" s="1"/>
  <c r="Y12" i="29"/>
  <c r="AA12" i="29" s="1"/>
  <c r="E19" i="29"/>
  <c r="F19" i="29" s="1"/>
  <c r="H19" i="29" s="1"/>
  <c r="K12" i="29"/>
  <c r="M12" i="29" s="1"/>
  <c r="K27" i="29"/>
  <c r="M27" i="29" s="1"/>
  <c r="Y27" i="29"/>
  <c r="AA27" i="29" s="1"/>
  <c r="AF17" i="29"/>
  <c r="AH17" i="29" s="1"/>
  <c r="E20" i="28"/>
  <c r="Y34" i="28"/>
  <c r="Z34" i="28" s="1"/>
  <c r="AB34" i="28" s="1"/>
  <c r="K14" i="29"/>
  <c r="M14" i="29" s="1"/>
  <c r="R13" i="29"/>
  <c r="T13" i="29" s="1"/>
  <c r="Y14" i="29"/>
  <c r="Z14" i="29" s="1"/>
  <c r="AB14" i="29" s="1"/>
  <c r="Y21" i="28"/>
  <c r="AA21" i="28" s="1"/>
  <c r="Y36" i="28"/>
  <c r="AA36" i="28" s="1"/>
  <c r="K16" i="29"/>
  <c r="M16" i="29" s="1"/>
  <c r="R19" i="28"/>
  <c r="S19" i="28" s="1"/>
  <c r="Y23" i="28"/>
  <c r="AA23" i="28" s="1"/>
  <c r="AF13" i="28"/>
  <c r="AH13" i="28" s="1"/>
  <c r="K17" i="29"/>
  <c r="L17" i="29" s="1"/>
  <c r="N17" i="29" s="1"/>
  <c r="Y31" i="29"/>
  <c r="AA31" i="29" s="1"/>
  <c r="R20" i="28"/>
  <c r="S20" i="28" s="1"/>
  <c r="U20" i="28" s="1"/>
  <c r="Y24" i="28"/>
  <c r="AA24" i="28" s="1"/>
  <c r="AF14" i="28"/>
  <c r="AH14" i="28" s="1"/>
  <c r="AF15" i="28"/>
  <c r="AG15" i="28" s="1"/>
  <c r="AI15" i="28" s="1"/>
  <c r="E12" i="29"/>
  <c r="F12" i="29" s="1"/>
  <c r="H12" i="29" s="1"/>
  <c r="E26" i="29"/>
  <c r="F26" i="29" s="1"/>
  <c r="H26" i="29" s="1"/>
  <c r="K19" i="29"/>
  <c r="M19" i="29" s="1"/>
  <c r="R18" i="29"/>
  <c r="T18" i="29" s="1"/>
  <c r="Y20" i="29"/>
  <c r="Z20" i="29" s="1"/>
  <c r="AB20" i="29" s="1"/>
  <c r="Y34" i="29"/>
  <c r="AA34" i="29" s="1"/>
  <c r="R23" i="28"/>
  <c r="S23" i="28" s="1"/>
  <c r="U23" i="28" s="1"/>
  <c r="AA29" i="29"/>
  <c r="AL12" i="28"/>
  <c r="AN12" i="28" s="1"/>
  <c r="E21" i="28"/>
  <c r="G21" i="28" s="1"/>
  <c r="E22" i="28"/>
  <c r="G22" i="28" s="1"/>
  <c r="Y25" i="28"/>
  <c r="AA25" i="28" s="1"/>
  <c r="E27" i="28"/>
  <c r="G27" i="28" s="1"/>
  <c r="R15" i="28"/>
  <c r="T15" i="28" s="1"/>
  <c r="Y30" i="28"/>
  <c r="Z30" i="28" s="1"/>
  <c r="K19" i="28"/>
  <c r="M19" i="28" s="1"/>
  <c r="E13" i="28"/>
  <c r="F13" i="28" s="1"/>
  <c r="H13" i="28" s="1"/>
  <c r="E14" i="28"/>
  <c r="F14" i="28" s="1"/>
  <c r="H14" i="28" s="1"/>
  <c r="K25" i="28"/>
  <c r="L25" i="28" s="1"/>
  <c r="N25" i="28" s="1"/>
  <c r="R16" i="28"/>
  <c r="S16" i="28" s="1"/>
  <c r="U16" i="28" s="1"/>
  <c r="Y31" i="28"/>
  <c r="E15" i="28"/>
  <c r="F15" i="28" s="1"/>
  <c r="H15" i="28" s="1"/>
  <c r="K26" i="28"/>
  <c r="M26" i="28" s="1"/>
  <c r="R17" i="28"/>
  <c r="T17" i="28" s="1"/>
  <c r="Y19" i="28"/>
  <c r="Z19" i="28" s="1"/>
  <c r="AB19" i="28" s="1"/>
  <c r="Y32" i="28"/>
  <c r="AA32" i="28" s="1"/>
  <c r="E16" i="28"/>
  <c r="G16" i="28" s="1"/>
  <c r="K27" i="28"/>
  <c r="L27" i="28" s="1"/>
  <c r="R18" i="28"/>
  <c r="T18" i="28" s="1"/>
  <c r="Y33" i="28"/>
  <c r="AA33" i="28" s="1"/>
  <c r="K18" i="28"/>
  <c r="M18" i="28" s="1"/>
  <c r="R12" i="28"/>
  <c r="S12" i="28" s="1"/>
  <c r="Y14" i="28"/>
  <c r="AA14" i="28" s="1"/>
  <c r="Y26" i="28"/>
  <c r="AA26" i="28" s="1"/>
  <c r="AF16" i="28"/>
  <c r="AG16" i="28" s="1"/>
  <c r="K22" i="28"/>
  <c r="M22" i="28" s="1"/>
  <c r="Y15" i="28"/>
  <c r="AA15" i="28" s="1"/>
  <c r="Y27" i="28"/>
  <c r="AA27" i="28" s="1"/>
  <c r="AF17" i="28"/>
  <c r="AG17" i="28" s="1"/>
  <c r="AI17" i="28" s="1"/>
  <c r="E23" i="28"/>
  <c r="F23" i="28" s="1"/>
  <c r="H23" i="28" s="1"/>
  <c r="Y13" i="28"/>
  <c r="AA13" i="28" s="1"/>
  <c r="E24" i="28"/>
  <c r="G24" i="28" s="1"/>
  <c r="E12" i="28"/>
  <c r="F12" i="28" s="1"/>
  <c r="H12" i="28" s="1"/>
  <c r="K23" i="28"/>
  <c r="M23" i="28" s="1"/>
  <c r="Y16" i="28"/>
  <c r="AA16" i="28" s="1"/>
  <c r="Y28" i="28"/>
  <c r="AA28" i="28" s="1"/>
  <c r="K20" i="28"/>
  <c r="L20" i="28" s="1"/>
  <c r="N20" i="28" s="1"/>
  <c r="K21" i="28"/>
  <c r="M21" i="28" s="1"/>
  <c r="E26" i="28"/>
  <c r="G26" i="28" s="1"/>
  <c r="K24" i="28"/>
  <c r="M24" i="28" s="1"/>
  <c r="R14" i="28"/>
  <c r="T14" i="28" s="1"/>
  <c r="Y17" i="28"/>
  <c r="Z17" i="28" s="1"/>
  <c r="Y29" i="28"/>
  <c r="AA29" i="28" s="1"/>
  <c r="AM12" i="28"/>
  <c r="Z29" i="28"/>
  <c r="AB29" i="28"/>
  <c r="Z20" i="28"/>
  <c r="AB20" i="28" s="1"/>
  <c r="AA20" i="28"/>
  <c r="Z18" i="28"/>
  <c r="AB18" i="28" s="1"/>
  <c r="AA18" i="28"/>
  <c r="T22" i="28"/>
  <c r="S22" i="28"/>
  <c r="U22" i="28"/>
  <c r="S13" i="28"/>
  <c r="U13" i="28" s="1"/>
  <c r="F22" i="28"/>
  <c r="H22" i="28" s="1"/>
  <c r="F27" i="28"/>
  <c r="G19" i="28"/>
  <c r="F19" i="28"/>
  <c r="H19" i="28" s="1"/>
  <c r="G20" i="28"/>
  <c r="F20" i="28"/>
  <c r="H20" i="28" s="1"/>
  <c r="G12" i="28"/>
  <c r="AL12" i="29"/>
  <c r="AN12" i="29" s="1"/>
  <c r="AM12" i="29"/>
  <c r="Z30" i="29"/>
  <c r="AB30" i="29" s="1"/>
  <c r="AA18" i="29"/>
  <c r="Z18" i="29"/>
  <c r="AB18" i="29" s="1"/>
  <c r="Z32" i="29"/>
  <c r="AB32" i="29" s="1"/>
  <c r="AA32" i="29"/>
  <c r="AA33" i="29"/>
  <c r="Z29" i="29"/>
  <c r="AB29" i="29" s="1"/>
  <c r="T12" i="29"/>
  <c r="S12" i="29"/>
  <c r="U12" i="29" s="1"/>
  <c r="S17" i="29"/>
  <c r="U17" i="29" s="1"/>
  <c r="T17" i="29"/>
  <c r="L26" i="29"/>
  <c r="N26" i="29" s="1"/>
  <c r="L14" i="29"/>
  <c r="N14" i="29" s="1"/>
  <c r="M15" i="29"/>
  <c r="L15" i="29"/>
  <c r="N15" i="29" s="1"/>
  <c r="E15" i="29"/>
  <c r="F15" i="29" s="1"/>
  <c r="H15" i="29" s="1"/>
  <c r="E16" i="29"/>
  <c r="F16" i="29" s="1"/>
  <c r="H16" i="29" s="1"/>
  <c r="E18" i="29"/>
  <c r="G18" i="29" s="1"/>
  <c r="F25" i="29"/>
  <c r="H25" i="29" s="1"/>
  <c r="G25" i="29"/>
  <c r="S15" i="29" l="1"/>
  <c r="U15" i="29" s="1"/>
  <c r="AA19" i="29"/>
  <c r="G14" i="29"/>
  <c r="I14" i="29" s="1"/>
  <c r="S14" i="29"/>
  <c r="U14" i="29" s="1"/>
  <c r="Z17" i="29"/>
  <c r="AB17" i="29" s="1"/>
  <c r="G17" i="29"/>
  <c r="S16" i="29"/>
  <c r="U16" i="29" s="1"/>
  <c r="G16" i="29"/>
  <c r="M21" i="29"/>
  <c r="L19" i="29"/>
  <c r="N19" i="29" s="1"/>
  <c r="Z13" i="29"/>
  <c r="AB13" i="29" s="1"/>
  <c r="G23" i="29"/>
  <c r="S13" i="29"/>
  <c r="U13" i="29" s="1"/>
  <c r="S21" i="28"/>
  <c r="U21" i="28" s="1"/>
  <c r="G20" i="29"/>
  <c r="I20" i="29" s="1"/>
  <c r="S23" i="29"/>
  <c r="U23" i="29" s="1"/>
  <c r="S18" i="28"/>
  <c r="U18" i="28" s="1"/>
  <c r="F18" i="29"/>
  <c r="H18" i="29" s="1"/>
  <c r="L25" i="29"/>
  <c r="N25" i="29" s="1"/>
  <c r="AA28" i="29"/>
  <c r="Z28" i="28"/>
  <c r="AB28" i="28" s="1"/>
  <c r="AA14" i="29"/>
  <c r="Z16" i="28"/>
  <c r="AB16" i="28" s="1"/>
  <c r="Z25" i="28"/>
  <c r="AB25" i="28" s="1"/>
  <c r="L22" i="29"/>
  <c r="N22" i="29" s="1"/>
  <c r="AA25" i="29"/>
  <c r="S15" i="28"/>
  <c r="U15" i="28" s="1"/>
  <c r="S18" i="29"/>
  <c r="U18" i="29" s="1"/>
  <c r="AG17" i="29"/>
  <c r="AI17" i="29" s="1"/>
  <c r="AA22" i="29"/>
  <c r="L20" i="29"/>
  <c r="N20" i="29" s="1"/>
  <c r="Z21" i="29"/>
  <c r="AB21" i="29" s="1"/>
  <c r="T19" i="29"/>
  <c r="L18" i="29"/>
  <c r="N18" i="29" s="1"/>
  <c r="AG13" i="29"/>
  <c r="AI13" i="29" s="1"/>
  <c r="S19" i="29"/>
  <c r="U19" i="29" s="1"/>
  <c r="S22" i="29"/>
  <c r="U22" i="29" s="1"/>
  <c r="S21" i="29"/>
  <c r="U21" i="29" s="1"/>
  <c r="L16" i="29"/>
  <c r="N16" i="29" s="1"/>
  <c r="Z16" i="29"/>
  <c r="AB16" i="29" s="1"/>
  <c r="AH12" i="29"/>
  <c r="G24" i="29"/>
  <c r="I24" i="29" s="1"/>
  <c r="G22" i="29"/>
  <c r="I22" i="29" s="1"/>
  <c r="G21" i="29"/>
  <c r="I21" i="29" s="1"/>
  <c r="G26" i="29"/>
  <c r="I26" i="29" s="1"/>
  <c r="G12" i="29"/>
  <c r="I12" i="29" s="1"/>
  <c r="Z35" i="28"/>
  <c r="AB35" i="28" s="1"/>
  <c r="AA34" i="28"/>
  <c r="L23" i="28"/>
  <c r="N23" i="28" s="1"/>
  <c r="Z21" i="28"/>
  <c r="AB21" i="28" s="1"/>
  <c r="Z22" i="28"/>
  <c r="AB22" i="28" s="1"/>
  <c r="AG14" i="28"/>
  <c r="M17" i="28"/>
  <c r="AH15" i="28"/>
  <c r="L24" i="28"/>
  <c r="N24" i="28" s="1"/>
  <c r="Z24" i="28"/>
  <c r="AB24" i="28" s="1"/>
  <c r="L21" i="28"/>
  <c r="N21" i="28" s="1"/>
  <c r="L19" i="28"/>
  <c r="N19" i="28" s="1"/>
  <c r="F17" i="28"/>
  <c r="H17" i="28" s="1"/>
  <c r="G14" i="28"/>
  <c r="G25" i="28"/>
  <c r="L13" i="28"/>
  <c r="N13" i="28" s="1"/>
  <c r="Z15" i="29"/>
  <c r="AB15" i="29" s="1"/>
  <c r="F24" i="28"/>
  <c r="H24" i="28" s="1"/>
  <c r="AH16" i="29"/>
  <c r="F21" i="28"/>
  <c r="H21" i="28" s="1"/>
  <c r="Z32" i="28"/>
  <c r="AB32" i="28" s="1"/>
  <c r="Z13" i="28"/>
  <c r="AB13" i="28" s="1"/>
  <c r="Z34" i="29"/>
  <c r="AB34" i="29" s="1"/>
  <c r="AI14" i="29"/>
  <c r="F13" i="29"/>
  <c r="H13" i="29" s="1"/>
  <c r="I13" i="29" s="1"/>
  <c r="T20" i="28"/>
  <c r="L24" i="29"/>
  <c r="N24" i="29" s="1"/>
  <c r="L13" i="29"/>
  <c r="N13" i="29" s="1"/>
  <c r="AA20" i="29"/>
  <c r="Z36" i="28"/>
  <c r="AB36" i="28" s="1"/>
  <c r="AH14" i="29"/>
  <c r="M14" i="28"/>
  <c r="T23" i="28"/>
  <c r="AA19" i="28"/>
  <c r="Z24" i="29"/>
  <c r="AB24" i="29" s="1"/>
  <c r="L27" i="29"/>
  <c r="N27" i="29" s="1"/>
  <c r="L26" i="28"/>
  <c r="N26" i="28" s="1"/>
  <c r="AH12" i="28"/>
  <c r="G27" i="29"/>
  <c r="I27" i="29" s="1"/>
  <c r="AI14" i="28"/>
  <c r="Z27" i="29"/>
  <c r="AB27" i="29" s="1"/>
  <c r="G18" i="28"/>
  <c r="L23" i="29"/>
  <c r="N23" i="29" s="1"/>
  <c r="Z14" i="28"/>
  <c r="AB14" i="28" s="1"/>
  <c r="G13" i="28"/>
  <c r="G23" i="28"/>
  <c r="Z12" i="29"/>
  <c r="AB12" i="29" s="1"/>
  <c r="Z27" i="28"/>
  <c r="AB27" i="28" s="1"/>
  <c r="I16" i="29"/>
  <c r="L16" i="28"/>
  <c r="N16" i="28" s="1"/>
  <c r="Z23" i="28"/>
  <c r="AB23" i="28" s="1"/>
  <c r="S17" i="28"/>
  <c r="U17" i="28" s="1"/>
  <c r="Z15" i="28"/>
  <c r="AB15" i="28" s="1"/>
  <c r="G19" i="29"/>
  <c r="I19" i="29" s="1"/>
  <c r="AA23" i="29"/>
  <c r="AH17" i="28"/>
  <c r="L12" i="29"/>
  <c r="N12" i="29" s="1"/>
  <c r="M20" i="28"/>
  <c r="AA36" i="29"/>
  <c r="Z26" i="29"/>
  <c r="AB26" i="29" s="1"/>
  <c r="H27" i="28"/>
  <c r="M17" i="29"/>
  <c r="L12" i="28"/>
  <c r="N12" i="28" s="1"/>
  <c r="O12" i="28" s="1"/>
  <c r="T19" i="28"/>
  <c r="Z31" i="28"/>
  <c r="AB31" i="28" s="1"/>
  <c r="G15" i="28"/>
  <c r="AA35" i="29"/>
  <c r="L15" i="28"/>
  <c r="N15" i="28" s="1"/>
  <c r="U19" i="28"/>
  <c r="AA31" i="28"/>
  <c r="AG13" i="28"/>
  <c r="AI13" i="28" s="1"/>
  <c r="AB35" i="29"/>
  <c r="Z31" i="29"/>
  <c r="AB31" i="29" s="1"/>
  <c r="AH15" i="29"/>
  <c r="S14" i="28"/>
  <c r="U14" i="28" s="1"/>
  <c r="Z12" i="28"/>
  <c r="AB12" i="28" s="1"/>
  <c r="AA17" i="28"/>
  <c r="T16" i="28"/>
  <c r="AH16" i="28"/>
  <c r="AI16" i="28"/>
  <c r="AB17" i="28"/>
  <c r="M25" i="28"/>
  <c r="U12" i="28"/>
  <c r="AA30" i="28"/>
  <c r="F16" i="28"/>
  <c r="H16" i="28" s="1"/>
  <c r="T12" i="28"/>
  <c r="AB30" i="28"/>
  <c r="Z26" i="28"/>
  <c r="AB26" i="28" s="1"/>
  <c r="F26" i="28"/>
  <c r="H26" i="28" s="1"/>
  <c r="L18" i="28"/>
  <c r="N18" i="28" s="1"/>
  <c r="Z33" i="28"/>
  <c r="AB33" i="28" s="1"/>
  <c r="L22" i="28"/>
  <c r="N22" i="28" s="1"/>
  <c r="M27" i="28"/>
  <c r="N27" i="28"/>
  <c r="G15" i="29"/>
  <c r="I15" i="29" s="1"/>
  <c r="I23" i="29"/>
  <c r="I25" i="29"/>
  <c r="I17" i="29"/>
  <c r="I18" i="29"/>
  <c r="J4" i="27" l="1"/>
  <c r="O24" i="28" l="1"/>
  <c r="O22" i="28"/>
  <c r="O18" i="28"/>
  <c r="I16" i="28"/>
  <c r="I15" i="28"/>
  <c r="V19" i="28" l="1"/>
  <c r="V23" i="28"/>
  <c r="AO12" i="28"/>
  <c r="AC12" i="28"/>
  <c r="AC32" i="29"/>
  <c r="AC26" i="29"/>
  <c r="AC13" i="29"/>
  <c r="AC17" i="29"/>
  <c r="AC28" i="29"/>
  <c r="AJ14" i="29"/>
  <c r="AC26" i="28"/>
  <c r="O13" i="28"/>
  <c r="AJ14" i="28"/>
  <c r="V12" i="28"/>
  <c r="AC13" i="28"/>
  <c r="O14" i="28"/>
  <c r="AJ16" i="28"/>
  <c r="V17" i="28"/>
  <c r="V20" i="28"/>
  <c r="O21" i="28"/>
  <c r="O27" i="28"/>
  <c r="AC34" i="28"/>
  <c r="V21" i="28"/>
  <c r="AC15" i="28"/>
  <c r="I19" i="28"/>
  <c r="I23" i="28"/>
  <c r="AC24" i="28"/>
  <c r="AC25" i="28"/>
  <c r="AC29" i="28"/>
  <c r="V14" i="28"/>
  <c r="AC17" i="28"/>
  <c r="I12" i="28"/>
  <c r="V16" i="28"/>
  <c r="I20" i="28"/>
  <c r="I24" i="28"/>
  <c r="AC27" i="28"/>
  <c r="AC35" i="28"/>
  <c r="V18" i="28"/>
  <c r="V22" i="28"/>
  <c r="I26" i="28"/>
  <c r="AC30" i="28"/>
  <c r="AC32" i="28"/>
  <c r="O15" i="28"/>
  <c r="I14" i="28"/>
  <c r="O17" i="28"/>
  <c r="I21" i="28"/>
  <c r="I27" i="28"/>
  <c r="AC33" i="28"/>
  <c r="O25" i="28"/>
  <c r="AC28" i="28"/>
  <c r="V16" i="29"/>
  <c r="I18" i="28"/>
  <c r="I22" i="28"/>
  <c r="O26" i="28"/>
  <c r="AC31" i="28"/>
  <c r="V21" i="29"/>
  <c r="V22" i="29"/>
  <c r="V23" i="29"/>
  <c r="AC36" i="28"/>
  <c r="AJ16" i="29"/>
  <c r="AC30" i="29"/>
  <c r="AC34" i="29"/>
  <c r="AC15" i="29"/>
  <c r="AC24" i="29"/>
  <c r="AC36" i="29"/>
  <c r="V14" i="29"/>
  <c r="V18" i="29"/>
  <c r="V19" i="29"/>
  <c r="V20" i="29"/>
  <c r="O15" i="29"/>
  <c r="O27" i="29"/>
  <c r="O13" i="29"/>
  <c r="O17" i="29"/>
  <c r="O25" i="29"/>
  <c r="V12" i="29"/>
  <c r="V17" i="29"/>
  <c r="AC25" i="29"/>
  <c r="AJ12" i="29"/>
  <c r="O14" i="29"/>
  <c r="AC16" i="29"/>
  <c r="O19" i="29"/>
  <c r="O21" i="29"/>
  <c r="O22" i="29"/>
  <c r="O24" i="29"/>
  <c r="AC29" i="29"/>
  <c r="AO12" i="29"/>
  <c r="AJ13" i="29"/>
  <c r="AC14" i="29"/>
  <c r="V15" i="29"/>
  <c r="O16" i="29"/>
  <c r="AJ17" i="29"/>
  <c r="AC18" i="29"/>
  <c r="AC19" i="29"/>
  <c r="AC20" i="29"/>
  <c r="AC21" i="29"/>
  <c r="AC22" i="29"/>
  <c r="AC23" i="29"/>
  <c r="O26" i="29"/>
  <c r="AC27" i="29"/>
  <c r="AC31" i="29"/>
  <c r="AC35" i="29"/>
  <c r="V13" i="29"/>
  <c r="AJ15" i="29"/>
  <c r="O18" i="29"/>
  <c r="O20" i="29"/>
  <c r="O23" i="29"/>
  <c r="AC33" i="29"/>
  <c r="I13" i="28"/>
  <c r="O16" i="28"/>
  <c r="AC19" i="28"/>
  <c r="AC23" i="28"/>
  <c r="O23" i="28"/>
  <c r="I25" i="28"/>
  <c r="AJ13" i="28"/>
  <c r="O19" i="28"/>
  <c r="AC14" i="28"/>
  <c r="AJ17" i="28"/>
  <c r="AC21" i="28"/>
  <c r="AJ15" i="28"/>
  <c r="V13" i="28"/>
  <c r="AC16" i="28"/>
  <c r="O20" i="28"/>
  <c r="I17" i="28"/>
  <c r="AC20" i="28"/>
  <c r="AJ12" i="28"/>
  <c r="V15" i="28"/>
  <c r="AC18" i="28"/>
  <c r="AC22" i="28"/>
  <c r="O12" i="29" l="1"/>
  <c r="AC12" i="29"/>
  <c r="F43" i="23" l="1"/>
  <c r="E49" i="23"/>
  <c r="F8" i="27" s="1"/>
  <c r="E48" i="23"/>
  <c r="F7" i="27" s="1"/>
  <c r="E47" i="23"/>
  <c r="F6" i="27" s="1"/>
  <c r="F47" i="23" s="1"/>
  <c r="E46" i="23"/>
  <c r="F5" i="27" s="1"/>
  <c r="E45" i="23"/>
  <c r="F4" i="27" s="1"/>
  <c r="F3" i="27" l="1"/>
  <c r="G8" i="27" s="1"/>
  <c r="F49" i="23" s="1"/>
  <c r="F9" i="27"/>
  <c r="F50" i="23" s="1"/>
  <c r="F48" i="23"/>
  <c r="G5" i="27" l="1"/>
  <c r="G4" i="27"/>
  <c r="F5" i="26"/>
  <c r="F11" i="26"/>
  <c r="H50" i="1" s="1"/>
  <c r="G45" i="1"/>
  <c r="F6" i="26" s="1"/>
  <c r="G46" i="1"/>
  <c r="F7" i="26" s="1"/>
  <c r="G47" i="1"/>
  <c r="F8" i="26" s="1"/>
  <c r="H47" i="1" s="1"/>
  <c r="G48" i="1"/>
  <c r="G49" i="1"/>
  <c r="F45" i="23" l="1"/>
  <c r="J12" i="27"/>
  <c r="F52" i="23" s="1"/>
  <c r="F10" i="26"/>
  <c r="G10" i="26" s="1"/>
  <c r="F9" i="26"/>
  <c r="H48" i="1" s="1"/>
  <c r="F46" i="23"/>
  <c r="G6" i="26"/>
  <c r="G7" i="26"/>
  <c r="H46" i="1" s="1"/>
  <c r="H43" i="1"/>
  <c r="J15" i="27" l="1"/>
  <c r="J18" i="27" s="1"/>
  <c r="J14" i="26"/>
  <c r="H49" i="1"/>
  <c r="H45" i="1"/>
  <c r="J21" i="27" l="1"/>
  <c r="F61" i="23" s="1"/>
  <c r="F55" i="23"/>
  <c r="G52" i="1"/>
  <c r="J17" i="26"/>
  <c r="J24" i="27" l="1"/>
  <c r="F64" i="23" s="1"/>
  <c r="F58" i="23"/>
  <c r="J20" i="26"/>
  <c r="J23" i="26"/>
  <c r="J26" i="26" l="1"/>
  <c r="A15" i="23" l="1"/>
  <c r="A16" i="23" s="1"/>
  <c r="A17" i="23" s="1"/>
  <c r="A18" i="23" s="1"/>
  <c r="C78" i="17"/>
  <c r="C77" i="17"/>
  <c r="C76" i="17"/>
  <c r="C75" i="17"/>
  <c r="C74" i="17"/>
  <c r="C73" i="17"/>
  <c r="C72" i="17"/>
  <c r="C71" i="17"/>
  <c r="C70" i="17"/>
  <c r="C69" i="17"/>
  <c r="C79" i="17" s="1"/>
  <c r="M13" i="17" s="1"/>
  <c r="C67" i="17"/>
  <c r="C66" i="17"/>
  <c r="C65" i="17"/>
  <c r="C64" i="17"/>
  <c r="C68" i="17"/>
  <c r="M12" i="17" s="1"/>
  <c r="C62" i="17"/>
  <c r="C61" i="17"/>
  <c r="C60" i="17"/>
  <c r="C59" i="17"/>
  <c r="C58" i="17"/>
  <c r="C57" i="17"/>
  <c r="C56" i="17"/>
  <c r="C55" i="17"/>
  <c r="C54" i="17"/>
  <c r="C53" i="17"/>
  <c r="C63" i="17" s="1"/>
  <c r="C51" i="17"/>
  <c r="C50" i="17"/>
  <c r="C49" i="17"/>
  <c r="C48" i="17"/>
  <c r="C47" i="17"/>
  <c r="C46" i="17"/>
  <c r="C45" i="17"/>
  <c r="C44" i="17"/>
  <c r="C52" i="17" s="1"/>
  <c r="M10" i="17" s="1"/>
  <c r="C42" i="17"/>
  <c r="C41" i="17"/>
  <c r="C40" i="17"/>
  <c r="C39" i="17"/>
  <c r="C38" i="17"/>
  <c r="C37" i="17"/>
  <c r="C36" i="17"/>
  <c r="C35" i="17"/>
  <c r="C43" i="17" s="1"/>
  <c r="M9" i="17" s="1"/>
  <c r="C33" i="17"/>
  <c r="C32" i="17"/>
  <c r="C31" i="17"/>
  <c r="C34" i="17"/>
  <c r="M8" i="17" s="1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30" i="17"/>
  <c r="M7" i="17" s="1"/>
  <c r="C14" i="17"/>
  <c r="C13" i="17"/>
  <c r="C12" i="17"/>
  <c r="C11" i="17"/>
  <c r="C10" i="17"/>
  <c r="C9" i="17"/>
  <c r="C8" i="17"/>
  <c r="C7" i="17"/>
  <c r="C6" i="17"/>
  <c r="C15" i="17" s="1"/>
  <c r="M6" i="17" s="1"/>
  <c r="M14" i="17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G44" i="17"/>
  <c r="G52" i="17" s="1"/>
  <c r="N10" i="17" s="1"/>
  <c r="G76" i="17"/>
  <c r="G67" i="17"/>
  <c r="G38" i="17"/>
  <c r="G55" i="17"/>
  <c r="G65" i="17"/>
  <c r="G16" i="17"/>
  <c r="G30" i="17"/>
  <c r="N7" i="17" s="1"/>
  <c r="G28" i="17"/>
  <c r="G7" i="17"/>
  <c r="G40" i="17"/>
  <c r="G41" i="17"/>
  <c r="G22" i="17"/>
  <c r="G11" i="17"/>
  <c r="G39" i="17"/>
  <c r="G58" i="17"/>
  <c r="G25" i="17"/>
  <c r="G54" i="17"/>
  <c r="G18" i="17"/>
  <c r="G12" i="17"/>
  <c r="G70" i="17"/>
  <c r="G78" i="17"/>
  <c r="G77" i="17"/>
  <c r="G29" i="17"/>
  <c r="G69" i="17"/>
  <c r="G79" i="17" s="1"/>
  <c r="N13" i="17" s="1"/>
  <c r="G42" i="17"/>
  <c r="G23" i="17"/>
  <c r="G60" i="17"/>
  <c r="G57" i="17"/>
  <c r="G59" i="17"/>
  <c r="G46" i="17"/>
  <c r="G17" i="17"/>
  <c r="G74" i="17"/>
  <c r="G24" i="17"/>
  <c r="G48" i="17"/>
  <c r="G56" i="17"/>
  <c r="G51" i="17"/>
  <c r="G71" i="17"/>
  <c r="G13" i="17"/>
  <c r="G36" i="17"/>
  <c r="G32" i="17"/>
  <c r="G21" i="17"/>
  <c r="G49" i="17"/>
  <c r="G10" i="17"/>
  <c r="G8" i="17"/>
  <c r="G27" i="17"/>
  <c r="G31" i="17"/>
  <c r="G34" i="17" s="1"/>
  <c r="N8" i="17" s="1"/>
  <c r="G33" i="17"/>
  <c r="G19" i="17"/>
  <c r="G20" i="17"/>
  <c r="G75" i="17"/>
  <c r="G72" i="17"/>
  <c r="G53" i="17"/>
  <c r="G63" i="17" s="1"/>
  <c r="N11" i="17" s="1"/>
  <c r="G14" i="17"/>
  <c r="G47" i="17"/>
  <c r="G26" i="17"/>
  <c r="G9" i="17"/>
  <c r="G37" i="17"/>
  <c r="G35" i="17"/>
  <c r="G43" i="17" s="1"/>
  <c r="N9" i="17" s="1"/>
  <c r="G45" i="17"/>
  <c r="G73" i="17"/>
  <c r="G6" i="17"/>
  <c r="G15" i="17"/>
  <c r="N6" i="17" s="1"/>
  <c r="N14" i="17" s="1"/>
  <c r="G66" i="17"/>
  <c r="G61" i="17"/>
  <c r="G62" i="17"/>
  <c r="G64" i="17"/>
  <c r="G68" i="17" s="1"/>
  <c r="N12" i="17" s="1"/>
  <c r="G50" i="17"/>
  <c r="C55" i="19"/>
  <c r="C45" i="19"/>
  <c r="G59" i="19"/>
  <c r="G45" i="19"/>
  <c r="G17" i="19"/>
  <c r="C17" i="19"/>
  <c r="I17" i="19" s="1"/>
  <c r="G54" i="19"/>
  <c r="G55" i="19"/>
  <c r="I55" i="19" s="1"/>
  <c r="G37" i="19"/>
  <c r="C37" i="19"/>
  <c r="I37" i="19" s="1"/>
  <c r="G28" i="19"/>
  <c r="G33" i="19"/>
  <c r="I33" i="19" s="1"/>
  <c r="C40" i="19"/>
  <c r="C28" i="19"/>
  <c r="C60" i="19"/>
  <c r="G60" i="19"/>
  <c r="I60" i="19"/>
  <c r="G38" i="19"/>
  <c r="C38" i="19"/>
  <c r="I38" i="19" s="1"/>
  <c r="C39" i="19"/>
  <c r="G39" i="19"/>
  <c r="C58" i="19"/>
  <c r="G58" i="19"/>
  <c r="C22" i="19"/>
  <c r="G22" i="19"/>
  <c r="C33" i="19"/>
  <c r="C48" i="19"/>
  <c r="G48" i="19"/>
  <c r="C27" i="19"/>
  <c r="G27" i="19"/>
  <c r="G32" i="19"/>
  <c r="C32" i="19"/>
  <c r="C12" i="19"/>
  <c r="G12" i="19"/>
  <c r="I12" i="19" s="1"/>
  <c r="C59" i="19"/>
  <c r="G40" i="19"/>
  <c r="I40" i="19" s="1"/>
  <c r="C54" i="19"/>
  <c r="I54" i="19" s="1"/>
  <c r="C36" i="19"/>
  <c r="G36" i="19"/>
  <c r="I36" i="19" s="1"/>
  <c r="C42" i="19"/>
  <c r="G42" i="19"/>
  <c r="I42" i="19" s="1"/>
  <c r="C11" i="19"/>
  <c r="G11" i="19"/>
  <c r="I11" i="19" s="1"/>
  <c r="G51" i="19"/>
  <c r="C51" i="19"/>
  <c r="C10" i="19"/>
  <c r="G10" i="19"/>
  <c r="I10" i="19" s="1"/>
  <c r="G23" i="19"/>
  <c r="C23" i="19"/>
  <c r="I23" i="19" s="1"/>
  <c r="G19" i="19"/>
  <c r="C19" i="19"/>
  <c r="C44" i="19"/>
  <c r="C52" i="19"/>
  <c r="O11" i="19" s="1"/>
  <c r="C35" i="19"/>
  <c r="C43" i="19" s="1"/>
  <c r="O10" i="19" s="1"/>
  <c r="C49" i="19"/>
  <c r="G49" i="19"/>
  <c r="I49" i="19" s="1"/>
  <c r="G47" i="19"/>
  <c r="C47" i="19"/>
  <c r="G13" i="19"/>
  <c r="C13" i="19"/>
  <c r="G7" i="19"/>
  <c r="I7" i="19" s="1"/>
  <c r="C7" i="19"/>
  <c r="C21" i="19"/>
  <c r="G21" i="19"/>
  <c r="G56" i="19"/>
  <c r="C56" i="19"/>
  <c r="G44" i="19"/>
  <c r="G52" i="19" s="1"/>
  <c r="G50" i="19"/>
  <c r="I50" i="19" s="1"/>
  <c r="C50" i="19"/>
  <c r="G35" i="19"/>
  <c r="C57" i="19"/>
  <c r="G57" i="19"/>
  <c r="G29" i="19"/>
  <c r="C29" i="19"/>
  <c r="I29" i="19" s="1"/>
  <c r="C26" i="19"/>
  <c r="G26" i="19"/>
  <c r="I26" i="19" s="1"/>
  <c r="C9" i="19"/>
  <c r="G9" i="19"/>
  <c r="C53" i="19"/>
  <c r="C63" i="19"/>
  <c r="O12" i="19" s="1"/>
  <c r="G6" i="19"/>
  <c r="G15" i="19" s="1"/>
  <c r="P7" i="19" s="1"/>
  <c r="P15" i="19" s="1"/>
  <c r="C25" i="19"/>
  <c r="G25" i="19"/>
  <c r="G8" i="19"/>
  <c r="C8" i="19"/>
  <c r="C20" i="19"/>
  <c r="G20" i="19"/>
  <c r="I20" i="19"/>
  <c r="C16" i="19"/>
  <c r="C6" i="19"/>
  <c r="C15" i="19" s="1"/>
  <c r="O7" i="19" s="1"/>
  <c r="O15" i="19" s="1"/>
  <c r="G16" i="19"/>
  <c r="G31" i="19"/>
  <c r="G34" i="19" s="1"/>
  <c r="P9" i="19" s="1"/>
  <c r="G18" i="19"/>
  <c r="C18" i="19"/>
  <c r="C14" i="19"/>
  <c r="G14" i="19"/>
  <c r="I14" i="19" s="1"/>
  <c r="G53" i="19"/>
  <c r="I53" i="19" s="1"/>
  <c r="I63" i="19" s="1"/>
  <c r="C31" i="19"/>
  <c r="C34" i="19" s="1"/>
  <c r="O9" i="19" s="1"/>
  <c r="C46" i="19"/>
  <c r="G46" i="19"/>
  <c r="C41" i="19"/>
  <c r="G24" i="19"/>
  <c r="G41" i="19"/>
  <c r="I41" i="19" s="1"/>
  <c r="C24" i="19"/>
  <c r="G64" i="19"/>
  <c r="I64" i="19" s="1"/>
  <c r="I68" i="19" s="1"/>
  <c r="G76" i="19"/>
  <c r="C73" i="19"/>
  <c r="G73" i="19"/>
  <c r="I73" i="19" s="1"/>
  <c r="C76" i="19"/>
  <c r="G78" i="19"/>
  <c r="C78" i="19"/>
  <c r="I78" i="19" s="1"/>
  <c r="G77" i="19"/>
  <c r="I77" i="19" s="1"/>
  <c r="C77" i="19"/>
  <c r="G75" i="19"/>
  <c r="I75" i="19" s="1"/>
  <c r="C75" i="19"/>
  <c r="C66" i="19"/>
  <c r="G66" i="19"/>
  <c r="C64" i="19"/>
  <c r="C68" i="19" s="1"/>
  <c r="O13" i="19" s="1"/>
  <c r="C67" i="19"/>
  <c r="I67" i="19" s="1"/>
  <c r="G67" i="19"/>
  <c r="G71" i="19"/>
  <c r="C71" i="19"/>
  <c r="I71" i="19" s="1"/>
  <c r="G74" i="19"/>
  <c r="C74" i="19"/>
  <c r="C62" i="19"/>
  <c r="G62" i="19"/>
  <c r="I62" i="19" s="1"/>
  <c r="C70" i="19"/>
  <c r="G70" i="19"/>
  <c r="C72" i="19"/>
  <c r="G72" i="19"/>
  <c r="G69" i="19"/>
  <c r="G79" i="19" s="1"/>
  <c r="P14" i="19" s="1"/>
  <c r="C69" i="19"/>
  <c r="C79" i="19" s="1"/>
  <c r="O14" i="19" s="1"/>
  <c r="G61" i="19"/>
  <c r="I61" i="19"/>
  <c r="C61" i="19"/>
  <c r="G65" i="19"/>
  <c r="C65" i="19"/>
  <c r="C7" i="18"/>
  <c r="C27" i="18"/>
  <c r="G74" i="18"/>
  <c r="C45" i="18"/>
  <c r="G22" i="18"/>
  <c r="C29" i="18"/>
  <c r="G29" i="18"/>
  <c r="C72" i="18"/>
  <c r="G7" i="18"/>
  <c r="C24" i="18"/>
  <c r="G24" i="18"/>
  <c r="C35" i="18"/>
  <c r="C43" i="18" s="1"/>
  <c r="O10" i="18" s="1"/>
  <c r="C70" i="18"/>
  <c r="G70" i="18"/>
  <c r="C38" i="18"/>
  <c r="C9" i="18"/>
  <c r="C41" i="18"/>
  <c r="G50" i="18"/>
  <c r="G17" i="18"/>
  <c r="C22" i="18"/>
  <c r="G8" i="18"/>
  <c r="G35" i="18"/>
  <c r="C11" i="18"/>
  <c r="G45" i="18"/>
  <c r="C60" i="18"/>
  <c r="G60" i="18"/>
  <c r="G78" i="18"/>
  <c r="C25" i="18"/>
  <c r="C67" i="18"/>
  <c r="C59" i="18"/>
  <c r="G59" i="18"/>
  <c r="C77" i="18"/>
  <c r="G77" i="18"/>
  <c r="G10" i="18"/>
  <c r="G27" i="18"/>
  <c r="C74" i="18"/>
  <c r="C28" i="18"/>
  <c r="G48" i="18"/>
  <c r="G73" i="18"/>
  <c r="C37" i="18"/>
  <c r="G37" i="18"/>
  <c r="C47" i="18"/>
  <c r="G57" i="18"/>
  <c r="C61" i="18"/>
  <c r="G36" i="18"/>
  <c r="C36" i="18"/>
  <c r="C26" i="18"/>
  <c r="G26" i="18"/>
  <c r="G6" i="18"/>
  <c r="G15" i="18" s="1"/>
  <c r="Q7" i="18" s="1"/>
  <c r="P20" i="18" s="1"/>
  <c r="P28" i="18" s="1"/>
  <c r="G46" i="18"/>
  <c r="C32" i="18"/>
  <c r="G32" i="18"/>
  <c r="C49" i="18"/>
  <c r="G49" i="18"/>
  <c r="C6" i="18"/>
  <c r="C15" i="18" s="1"/>
  <c r="O7" i="18" s="1"/>
  <c r="O47" i="18" s="1"/>
  <c r="O55" i="18" s="1"/>
  <c r="G41" i="18"/>
  <c r="G72" i="18"/>
  <c r="C50" i="18"/>
  <c r="G61" i="18"/>
  <c r="C8" i="18"/>
  <c r="G11" i="18"/>
  <c r="G28" i="18"/>
  <c r="G25" i="18"/>
  <c r="G38" i="18"/>
  <c r="C44" i="18"/>
  <c r="C52" i="18" s="1"/>
  <c r="O11" i="18" s="1"/>
  <c r="O51" i="18" s="1"/>
  <c r="G47" i="18"/>
  <c r="G9" i="18"/>
  <c r="C10" i="18"/>
  <c r="C48" i="18"/>
  <c r="G40" i="18"/>
  <c r="C78" i="18"/>
  <c r="G53" i="18"/>
  <c r="G63" i="18" s="1"/>
  <c r="Q12" i="18" s="1"/>
  <c r="P25" i="18" s="1"/>
  <c r="C31" i="18"/>
  <c r="C34" i="18" s="1"/>
  <c r="O9" i="18" s="1"/>
  <c r="G67" i="18"/>
  <c r="C73" i="18"/>
  <c r="C57" i="18"/>
  <c r="C69" i="18"/>
  <c r="C79" i="18" s="1"/>
  <c r="O14" i="18" s="1"/>
  <c r="O27" i="18" s="1"/>
  <c r="C55" i="18"/>
  <c r="G55" i="18"/>
  <c r="C64" i="18"/>
  <c r="C68" i="18" s="1"/>
  <c r="O13" i="18" s="1"/>
  <c r="G66" i="18"/>
  <c r="C66" i="18"/>
  <c r="G33" i="18"/>
  <c r="C33" i="18"/>
  <c r="G44" i="18"/>
  <c r="G52" i="18" s="1"/>
  <c r="Q11" i="18" s="1"/>
  <c r="G20" i="18"/>
  <c r="C20" i="18"/>
  <c r="G21" i="18"/>
  <c r="C21" i="18"/>
  <c r="C17" i="18"/>
  <c r="C71" i="18"/>
  <c r="G71" i="18"/>
  <c r="C75" i="18"/>
  <c r="G75" i="18"/>
  <c r="C46" i="18"/>
  <c r="C42" i="18"/>
  <c r="G42" i="18"/>
  <c r="C13" i="18"/>
  <c r="G13" i="18"/>
  <c r="G58" i="18"/>
  <c r="C58" i="18"/>
  <c r="G18" i="18"/>
  <c r="G31" i="18"/>
  <c r="G34" i="18" s="1"/>
  <c r="Q9" i="18" s="1"/>
  <c r="G54" i="18"/>
  <c r="C54" i="18"/>
  <c r="C53" i="18"/>
  <c r="C63" i="18" s="1"/>
  <c r="O12" i="18" s="1"/>
  <c r="G65" i="18"/>
  <c r="C76" i="18"/>
  <c r="G76" i="18"/>
  <c r="C19" i="18"/>
  <c r="G19" i="18"/>
  <c r="C14" i="18"/>
  <c r="G14" i="18"/>
  <c r="G69" i="18"/>
  <c r="G79" i="18" s="1"/>
  <c r="Q14" i="18" s="1"/>
  <c r="P40" i="18" s="1"/>
  <c r="C40" i="18"/>
  <c r="C51" i="18"/>
  <c r="G51" i="18"/>
  <c r="G39" i="18"/>
  <c r="C39" i="18"/>
  <c r="G56" i="18"/>
  <c r="G64" i="18"/>
  <c r="G68" i="18" s="1"/>
  <c r="Q13" i="18" s="1"/>
  <c r="G62" i="18"/>
  <c r="C62" i="18"/>
  <c r="G23" i="18"/>
  <c r="C23" i="18"/>
  <c r="G12" i="18"/>
  <c r="C12" i="18"/>
  <c r="G16" i="18"/>
  <c r="C16" i="18"/>
  <c r="C30" i="18" s="1"/>
  <c r="O8" i="18" s="1"/>
  <c r="C65" i="18"/>
  <c r="C18" i="18"/>
  <c r="C56" i="18"/>
  <c r="G30" i="19"/>
  <c r="P8" i="19" s="1"/>
  <c r="I76" i="19"/>
  <c r="I32" i="19"/>
  <c r="C30" i="19"/>
  <c r="O8" i="19" s="1"/>
  <c r="I16" i="19"/>
  <c r="I30" i="19" s="1"/>
  <c r="I70" i="19"/>
  <c r="I9" i="19"/>
  <c r="I74" i="19" l="1"/>
  <c r="I45" i="19"/>
  <c r="I31" i="19"/>
  <c r="I34" i="19" s="1"/>
  <c r="G63" i="19"/>
  <c r="P12" i="19" s="1"/>
  <c r="I56" i="19"/>
  <c r="I24" i="19"/>
  <c r="I57" i="19"/>
  <c r="I44" i="19"/>
  <c r="P10" i="19" s="1"/>
  <c r="G68" i="19"/>
  <c r="P13" i="19" s="1"/>
  <c r="I13" i="19"/>
  <c r="I51" i="19"/>
  <c r="I48" i="19"/>
  <c r="I19" i="19"/>
  <c r="I22" i="19"/>
  <c r="I46" i="19"/>
  <c r="I18" i="19"/>
  <c r="I27" i="19"/>
  <c r="I58" i="19"/>
  <c r="A19" i="23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I65" i="19"/>
  <c r="I8" i="19"/>
  <c r="I35" i="19"/>
  <c r="I43" i="19" s="1"/>
  <c r="I21" i="19"/>
  <c r="I47" i="19"/>
  <c r="I72" i="19"/>
  <c r="I66" i="19"/>
  <c r="I59" i="19"/>
  <c r="I25" i="19"/>
  <c r="I39" i="19"/>
  <c r="I69" i="19"/>
  <c r="I79" i="19" s="1"/>
  <c r="I28" i="19"/>
  <c r="I50" i="18"/>
  <c r="I7" i="18"/>
  <c r="I37" i="18"/>
  <c r="I31" i="18"/>
  <c r="I34" i="18" s="1"/>
  <c r="I26" i="18"/>
  <c r="I67" i="18"/>
  <c r="I40" i="18"/>
  <c r="I8" i="18"/>
  <c r="I33" i="18"/>
  <c r="I61" i="18"/>
  <c r="I56" i="18"/>
  <c r="I45" i="18"/>
  <c r="I18" i="18"/>
  <c r="I23" i="18"/>
  <c r="I6" i="18"/>
  <c r="I15" i="18" s="1"/>
  <c r="I14" i="18"/>
  <c r="I21" i="18"/>
  <c r="P38" i="18"/>
  <c r="I60" i="18"/>
  <c r="I78" i="18"/>
  <c r="I72" i="18"/>
  <c r="I28" i="18"/>
  <c r="I32" i="18"/>
  <c r="O36" i="18"/>
  <c r="O23" i="18"/>
  <c r="I55" i="18"/>
  <c r="Q15" i="18"/>
  <c r="R11" i="18" s="1"/>
  <c r="I11" i="18"/>
  <c r="P47" i="18"/>
  <c r="P55" i="18" s="1"/>
  <c r="I58" i="18"/>
  <c r="I71" i="18"/>
  <c r="I35" i="18"/>
  <c r="I43" i="18" s="1"/>
  <c r="I70" i="18"/>
  <c r="I64" i="18"/>
  <c r="I68" i="18" s="1"/>
  <c r="I24" i="18"/>
  <c r="P39" i="18"/>
  <c r="P26" i="18"/>
  <c r="I12" i="18"/>
  <c r="I73" i="18"/>
  <c r="I19" i="18"/>
  <c r="I54" i="18"/>
  <c r="I66" i="18"/>
  <c r="I49" i="18"/>
  <c r="I48" i="18"/>
  <c r="G43" i="18"/>
  <c r="Q10" i="18" s="1"/>
  <c r="P50" i="18" s="1"/>
  <c r="I46" i="18"/>
  <c r="I10" i="18"/>
  <c r="I65" i="18"/>
  <c r="I9" i="18"/>
  <c r="O15" i="18"/>
  <c r="P7" i="18" s="1"/>
  <c r="I44" i="18"/>
  <c r="I52" i="18" s="1"/>
  <c r="I62" i="18"/>
  <c r="I51" i="18"/>
  <c r="I76" i="18"/>
  <c r="I75" i="18"/>
  <c r="I38" i="18"/>
  <c r="I27" i="18"/>
  <c r="I41" i="18"/>
  <c r="O39" i="18"/>
  <c r="O26" i="18"/>
  <c r="O21" i="18"/>
  <c r="O48" i="18"/>
  <c r="P37" i="18"/>
  <c r="P24" i="18"/>
  <c r="P51" i="18"/>
  <c r="O38" i="18"/>
  <c r="O25" i="18"/>
  <c r="I42" i="18"/>
  <c r="I25" i="18"/>
  <c r="I74" i="18"/>
  <c r="I29" i="18"/>
  <c r="I57" i="18"/>
  <c r="I20" i="18"/>
  <c r="I47" i="18"/>
  <c r="I22" i="18"/>
  <c r="I17" i="18"/>
  <c r="I77" i="18"/>
  <c r="I39" i="18"/>
  <c r="I13" i="18"/>
  <c r="I36" i="18"/>
  <c r="I59" i="18"/>
  <c r="O49" i="18"/>
  <c r="O22" i="18"/>
  <c r="O35" i="18"/>
  <c r="O41" i="18" s="1"/>
  <c r="P49" i="18"/>
  <c r="P22" i="18"/>
  <c r="P35" i="18"/>
  <c r="P41" i="18" s="1"/>
  <c r="G80" i="17"/>
  <c r="O20" i="18"/>
  <c r="O28" i="18" s="1"/>
  <c r="G30" i="18"/>
  <c r="I16" i="18"/>
  <c r="I30" i="18" s="1"/>
  <c r="C80" i="18"/>
  <c r="O40" i="18"/>
  <c r="I52" i="19"/>
  <c r="O50" i="18"/>
  <c r="C80" i="19"/>
  <c r="P27" i="18"/>
  <c r="O37" i="18"/>
  <c r="O24" i="18"/>
  <c r="C80" i="17"/>
  <c r="M11" i="17"/>
  <c r="I69" i="18"/>
  <c r="I79" i="18" s="1"/>
  <c r="I6" i="19"/>
  <c r="I15" i="19" s="1"/>
  <c r="I80" i="19" s="1"/>
  <c r="G43" i="19"/>
  <c r="I53" i="18"/>
  <c r="I63" i="18" s="1"/>
  <c r="R13" i="18" l="1"/>
  <c r="P11" i="18"/>
  <c r="P14" i="18"/>
  <c r="P12" i="18"/>
  <c r="P9" i="18"/>
  <c r="P8" i="18"/>
  <c r="P10" i="18"/>
  <c r="R9" i="18"/>
  <c r="R14" i="18"/>
  <c r="P13" i="18"/>
  <c r="R7" i="18"/>
  <c r="R12" i="18"/>
  <c r="P23" i="18"/>
  <c r="R10" i="18"/>
  <c r="P36" i="18"/>
  <c r="Q8" i="18"/>
  <c r="G80" i="18"/>
  <c r="I80" i="18"/>
  <c r="P11" i="19"/>
  <c r="G80" i="19"/>
  <c r="P21" i="18" l="1"/>
  <c r="R8" i="18"/>
  <c r="P48" i="18"/>
  <c r="G55" i="1" l="1"/>
  <c r="G58" i="1" s="1"/>
  <c r="G61" i="1" l="1"/>
  <c r="G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ja2440</author>
    <author>aa7466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
Table 3</t>
        </r>
      </text>
    </comment>
    <comment ref="Q6" authorId="1" shapeId="0" xr:uid="{2A4ADAFE-A8E2-413B-B10B-7D252B503572}">
      <text>
        <r>
          <rPr>
            <b/>
            <sz val="9"/>
            <color indexed="81"/>
            <rFont val="Tahoma"/>
            <family val="2"/>
          </rPr>
          <t>Federal Register: Table 7
Calculation</t>
        </r>
      </text>
    </comment>
    <comment ref="T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From CMS website - Skilled Nursing Facility PPS - Wage Index - Downloads - Table A</t>
        </r>
      </text>
    </comment>
    <comment ref="U10" authorId="1" shapeId="0" xr:uid="{20B6EC2C-E1F2-4928-826A-33CF99B0F5B7}">
      <text>
        <r>
          <rPr>
            <b/>
            <sz val="9"/>
            <color indexed="81"/>
            <rFont val="Tahoma"/>
            <family val="2"/>
          </rPr>
          <t>From CMS website - Skilled Nursing Facility PPS - Wage Index - Downloads - Table 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ja2440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ja2440:</t>
        </r>
        <r>
          <rPr>
            <sz val="9"/>
            <color indexed="81"/>
            <rFont val="Tahoma"/>
            <family val="2"/>
          </rPr>
          <t xml:space="preserve">
Federal Register:
Table 4</t>
        </r>
      </text>
    </comment>
  </commentList>
</comments>
</file>

<file path=xl/sharedStrings.xml><?xml version="1.0" encoding="utf-8"?>
<sst xmlns="http://schemas.openxmlformats.org/spreadsheetml/2006/main" count="3265" uniqueCount="2013">
  <si>
    <t>Franklin County, MA</t>
  </si>
  <si>
    <t>Hampden County, MA</t>
  </si>
  <si>
    <t>Hampshire County, MA</t>
  </si>
  <si>
    <t>Springfield, MO</t>
  </si>
  <si>
    <t>Christian County, MO</t>
  </si>
  <si>
    <t>Dallas County, MO</t>
  </si>
  <si>
    <t>Greene County, MO</t>
  </si>
  <si>
    <t>Polk County, MO</t>
  </si>
  <si>
    <t>Webster County, MO</t>
  </si>
  <si>
    <t>Springfield, OH</t>
  </si>
  <si>
    <t>Clark County, OH</t>
  </si>
  <si>
    <t>State College, PA</t>
  </si>
  <si>
    <t>Centre County, PA</t>
  </si>
  <si>
    <t>Stockton, CA</t>
  </si>
  <si>
    <t>San Joaquin County, CA</t>
  </si>
  <si>
    <t>Sumter, SC</t>
  </si>
  <si>
    <t>Sumter County, SC</t>
  </si>
  <si>
    <t>Syracuse, NY</t>
  </si>
  <si>
    <t>Madison County, NY</t>
  </si>
  <si>
    <t>Onondaga County, NY</t>
  </si>
  <si>
    <t>Oswego County, NY</t>
  </si>
  <si>
    <t>Pierce County, WA</t>
  </si>
  <si>
    <t>Tallahassee, FL</t>
  </si>
  <si>
    <t>Gadsden County, FL</t>
  </si>
  <si>
    <t>Jefferson County, FL</t>
  </si>
  <si>
    <t>Leon County, FL</t>
  </si>
  <si>
    <t>Wakulla County, FL</t>
  </si>
  <si>
    <t>Tampa-St. Petersburg-Clearwater, FL</t>
  </si>
  <si>
    <t>Hernando County, FL</t>
  </si>
  <si>
    <t>Hillsborough County, FL</t>
  </si>
  <si>
    <t>Pasco County, FL</t>
  </si>
  <si>
    <t>Pinellas County, FL</t>
  </si>
  <si>
    <t>Terre Haute, IN</t>
  </si>
  <si>
    <t>Clay County, IN</t>
  </si>
  <si>
    <t>Sullivan County, IN</t>
  </si>
  <si>
    <t>Vermillion County, IN</t>
  </si>
  <si>
    <t>Vigo County, IN</t>
  </si>
  <si>
    <t>Texarkana, TX-Texarkana, AR</t>
  </si>
  <si>
    <t>Miller County, AR</t>
  </si>
  <si>
    <t>Bowie County, TX</t>
  </si>
  <si>
    <t>Toledo, OH</t>
  </si>
  <si>
    <t>Fulton County, OH</t>
  </si>
  <si>
    <t>Lucas County, OH</t>
  </si>
  <si>
    <t>Ottawa County, OH</t>
  </si>
  <si>
    <t>Wood County, OH</t>
  </si>
  <si>
    <t>Topeka, KS</t>
  </si>
  <si>
    <t>Jackson County, KS</t>
  </si>
  <si>
    <t>Jefferson County, KS</t>
  </si>
  <si>
    <t>Osage County, KS</t>
  </si>
  <si>
    <t>Shawnee County, KS</t>
  </si>
  <si>
    <t>Wabaunsee County, KS</t>
  </si>
  <si>
    <t>Trenton-Ewing, NJ</t>
  </si>
  <si>
    <t>Mercer County, NJ</t>
  </si>
  <si>
    <t>Tucson, AZ</t>
  </si>
  <si>
    <t>Pima County, AZ</t>
  </si>
  <si>
    <t>Tulsa, OK</t>
  </si>
  <si>
    <t>Creek County, OK</t>
  </si>
  <si>
    <t>Okmulgee County, OK</t>
  </si>
  <si>
    <t>Osage County, OK</t>
  </si>
  <si>
    <t>Pawnee County, OK</t>
  </si>
  <si>
    <t>Rogers County, OK</t>
  </si>
  <si>
    <t>Tulsa County, OK</t>
  </si>
  <si>
    <t>Wagoner County, OK</t>
  </si>
  <si>
    <t>Tuscaloosa, AL</t>
  </si>
  <si>
    <t>Greene County, AL</t>
  </si>
  <si>
    <t>Hale County, AL</t>
  </si>
  <si>
    <t>Tuscaloosa County, AL</t>
  </si>
  <si>
    <t>Tyler, TX</t>
  </si>
  <si>
    <t>Smith County, TX</t>
  </si>
  <si>
    <t>Herkimer County, NY</t>
  </si>
  <si>
    <t>Oneida County, NY</t>
  </si>
  <si>
    <t>Valdosta, GA</t>
  </si>
  <si>
    <t>Brooks County, GA</t>
  </si>
  <si>
    <t>Echols County, GA</t>
  </si>
  <si>
    <t>Lanier County, GA</t>
  </si>
  <si>
    <t>Lowndes County, GA</t>
  </si>
  <si>
    <t>Vallejo-Fairfield, CA</t>
  </si>
  <si>
    <t>Solano County, CA</t>
  </si>
  <si>
    <t>Victoria, TX</t>
  </si>
  <si>
    <t>Calhoun County, TX</t>
  </si>
  <si>
    <t>Goliad County, TX</t>
  </si>
  <si>
    <t>Victoria County, TX</t>
  </si>
  <si>
    <t>Vineland-Millville-Bridgeton, NJ</t>
  </si>
  <si>
    <t>Cumberland County, NJ</t>
  </si>
  <si>
    <t>Currituck County, NC</t>
  </si>
  <si>
    <t>Gloucester County, VA</t>
  </si>
  <si>
    <t>Isle of Wight County, VA</t>
  </si>
  <si>
    <t>James City County, VA</t>
  </si>
  <si>
    <t>Mathews County, VA</t>
  </si>
  <si>
    <t>Surry County, VA</t>
  </si>
  <si>
    <t>York County, VA</t>
  </si>
  <si>
    <t>Chesapeake City, VA</t>
  </si>
  <si>
    <t>Hampton City, VA</t>
  </si>
  <si>
    <t>Newport News City, VA</t>
  </si>
  <si>
    <t>Norfolk City, VA</t>
  </si>
  <si>
    <t>Poquoson City, VA</t>
  </si>
  <si>
    <t>Portsmouth City, VA</t>
  </si>
  <si>
    <t>Suffolk City, VA</t>
  </si>
  <si>
    <t>Virginia Beach City, VA</t>
  </si>
  <si>
    <t>Williamsburg City, VA</t>
  </si>
  <si>
    <t>Visalia-Porterville, CA</t>
  </si>
  <si>
    <t>Tulare County, CA</t>
  </si>
  <si>
    <t>Waco, TX</t>
  </si>
  <si>
    <t>McLennan County, TX</t>
  </si>
  <si>
    <t>Warner Robins, GA</t>
  </si>
  <si>
    <t>Houston County, GA</t>
  </si>
  <si>
    <t>Lapeer County, MI</t>
  </si>
  <si>
    <t>Livingston County, MI</t>
  </si>
  <si>
    <t>Macomb County, MI</t>
  </si>
  <si>
    <t>Oakland County, MI</t>
  </si>
  <si>
    <t>St. Clair County, MI</t>
  </si>
  <si>
    <t>District of Columbia, DC</t>
  </si>
  <si>
    <t>Calvert County, MD</t>
  </si>
  <si>
    <t>Charles County, MD</t>
  </si>
  <si>
    <t>Prince George's County, MD</t>
  </si>
  <si>
    <t>Arlington County, VA</t>
  </si>
  <si>
    <t>Clarke County, VA</t>
  </si>
  <si>
    <t>Fairfax County, VA</t>
  </si>
  <si>
    <t>Fauquier County, VA</t>
  </si>
  <si>
    <t>Loudoun County, VA</t>
  </si>
  <si>
    <t>Prince William County, VA</t>
  </si>
  <si>
    <t>Spotsylvania County, VA</t>
  </si>
  <si>
    <t>Stafford County, VA</t>
  </si>
  <si>
    <t>Warren County, VA</t>
  </si>
  <si>
    <t>Alexandria City, VA</t>
  </si>
  <si>
    <t>Fairfax City, VA</t>
  </si>
  <si>
    <t>Falls Church City, VA</t>
  </si>
  <si>
    <t>Fredericksburg City, VA</t>
  </si>
  <si>
    <t>Manassas City, VA</t>
  </si>
  <si>
    <t>Manassas Park City, VA</t>
  </si>
  <si>
    <t>Jefferson County, WV</t>
  </si>
  <si>
    <t>Waterloo-Cedar Falls, IA</t>
  </si>
  <si>
    <t>Black Hawk County, IA</t>
  </si>
  <si>
    <t>Bremer County, IA</t>
  </si>
  <si>
    <t>Grundy County, IA</t>
  </si>
  <si>
    <t>Wausau, WI</t>
  </si>
  <si>
    <t>Marathon County, WI</t>
  </si>
  <si>
    <t>Weirton-Steubenville, WV-OH</t>
  </si>
  <si>
    <t>Jefferson County, OH</t>
  </si>
  <si>
    <t>Brooke County, WV</t>
  </si>
  <si>
    <t>Hancock County, WV</t>
  </si>
  <si>
    <t>Wenatchee, WA</t>
  </si>
  <si>
    <t>Chelan County, WA</t>
  </si>
  <si>
    <t>Douglas County, WA</t>
  </si>
  <si>
    <t>Palm Beach County, FL</t>
  </si>
  <si>
    <t>Wheeling, WV-OH</t>
  </si>
  <si>
    <t>Belmont County, OH</t>
  </si>
  <si>
    <t>Marshall County, WV</t>
  </si>
  <si>
    <t>Ohio County, WV</t>
  </si>
  <si>
    <t>Wichita, KS</t>
  </si>
  <si>
    <t>Butler County, KS</t>
  </si>
  <si>
    <t>Harvey County, KS</t>
  </si>
  <si>
    <t>Sedgwick County, KS</t>
  </si>
  <si>
    <t>Sumner County, KS</t>
  </si>
  <si>
    <t>Wichita Falls, TX</t>
  </si>
  <si>
    <t>Archer County, TX</t>
  </si>
  <si>
    <t>Clay County, TX</t>
  </si>
  <si>
    <t>Wichita County, TX</t>
  </si>
  <si>
    <t>Williamsport, PA</t>
  </si>
  <si>
    <t>Lycoming County, PA</t>
  </si>
  <si>
    <t>Wilmington, DE-MD-NJ</t>
  </si>
  <si>
    <t>New Castle County, DE</t>
  </si>
  <si>
    <t>Cecil County, MD</t>
  </si>
  <si>
    <t>Salem County, NJ</t>
  </si>
  <si>
    <t>Wilmington, NC</t>
  </si>
  <si>
    <t>Brunswick County, NC</t>
  </si>
  <si>
    <t>New Hanover County, NC</t>
  </si>
  <si>
    <t>Pender County, NC</t>
  </si>
  <si>
    <t>Winchester, VA-WV</t>
  </si>
  <si>
    <t>Frederick County, VA</t>
  </si>
  <si>
    <t>Winchester City, VA</t>
  </si>
  <si>
    <t>Hampshire County, WV</t>
  </si>
  <si>
    <t>Winston-Salem, NC</t>
  </si>
  <si>
    <t>Davie County, NC</t>
  </si>
  <si>
    <t>Forsyth County, NC</t>
  </si>
  <si>
    <t>Stokes County, NC</t>
  </si>
  <si>
    <t>Yadkin County, NC</t>
  </si>
  <si>
    <t>Worcester, MA</t>
  </si>
  <si>
    <t>Worcester County, MA</t>
  </si>
  <si>
    <t>Yakima, WA</t>
  </si>
  <si>
    <t>Yakima County, WA</t>
  </si>
  <si>
    <t>Yauco, PR</t>
  </si>
  <si>
    <t>Guánica Municipio, PR</t>
  </si>
  <si>
    <t>Guayanilla Municipio, PR</t>
  </si>
  <si>
    <t>Peñuelas Municipio, PR</t>
  </si>
  <si>
    <t>Yauco Municipio, PR</t>
  </si>
  <si>
    <t>York-Hanover, PA</t>
  </si>
  <si>
    <t>York County, PA</t>
  </si>
  <si>
    <t>Youngstown-Warren-Boardman, OH-PA</t>
  </si>
  <si>
    <t>Mahoning County, OH</t>
  </si>
  <si>
    <t>Trumbull County, OH</t>
  </si>
  <si>
    <t>Mercer County, PA</t>
  </si>
  <si>
    <t>Yuba City, CA</t>
  </si>
  <si>
    <t>Sutter County, CA</t>
  </si>
  <si>
    <t>Yuba County, CA</t>
  </si>
  <si>
    <t>Yuma, AZ</t>
  </si>
  <si>
    <t>Yuma County, AZ</t>
  </si>
  <si>
    <t>Days</t>
  </si>
  <si>
    <t>Wage Index</t>
  </si>
  <si>
    <t>Group</t>
  </si>
  <si>
    <t>Therapy</t>
  </si>
  <si>
    <t>RUC</t>
  </si>
  <si>
    <t>RUB</t>
  </si>
  <si>
    <t>RUA</t>
  </si>
  <si>
    <t>RVC</t>
  </si>
  <si>
    <t>RVB</t>
  </si>
  <si>
    <t>RVA</t>
  </si>
  <si>
    <t>RHC</t>
  </si>
  <si>
    <t>RHB</t>
  </si>
  <si>
    <t>RHA</t>
  </si>
  <si>
    <t>RMC</t>
  </si>
  <si>
    <t>RMB</t>
  </si>
  <si>
    <t>RMA</t>
  </si>
  <si>
    <t>RLB</t>
  </si>
  <si>
    <t>RLA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</si>
  <si>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</si>
  <si>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</si>
  <si>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</si>
  <si>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</si>
  <si>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</si>
  <si>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</si>
  <si>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</si>
  <si>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</si>
  <si>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</si>
  <si>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</si>
  <si>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</si>
  <si>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</si>
  <si>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</si>
  <si>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</si>
  <si>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</si>
  <si>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</si>
  <si>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</si>
  <si>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</si>
  <si>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</si>
  <si>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</si>
  <si>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Mix</t>
  </si>
  <si>
    <t>Budget Neutrality Factor</t>
  </si>
  <si>
    <t>Index</t>
  </si>
  <si>
    <t>Rate</t>
  </si>
  <si>
    <t>Nursing case-mix</t>
  </si>
  <si>
    <t>Non-case-mix component</t>
  </si>
  <si>
    <t>Enter wage index:</t>
  </si>
  <si>
    <t>RUX</t>
  </si>
  <si>
    <t>RUL</t>
  </si>
  <si>
    <t>RVX</t>
  </si>
  <si>
    <t>RVL</t>
  </si>
  <si>
    <t>RHX</t>
  </si>
  <si>
    <t>RHL</t>
  </si>
  <si>
    <t>RMX</t>
  </si>
  <si>
    <t>RML</t>
  </si>
  <si>
    <t>RLX</t>
  </si>
  <si>
    <t>CBSA Code</t>
  </si>
  <si>
    <t>Alabama</t>
  </si>
  <si>
    <t>Alaska</t>
  </si>
  <si>
    <t>Arizona</t>
  </si>
  <si>
    <t>Arkansas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</si>
  <si>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</si>
  <si>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</si>
  <si>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</si>
  <si>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</si>
  <si>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</si>
  <si>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</si>
  <si>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</si>
  <si>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</si>
  <si>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</si>
  <si>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</si>
  <si>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</si>
  <si>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</si>
  <si>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</si>
  <si>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</si>
  <si>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</si>
  <si>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</si>
  <si>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</si>
  <si>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</si>
  <si>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</si>
  <si>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</si>
  <si>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</si>
  <si>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</si>
  <si>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</si>
  <si>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</si>
  <si>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</si>
  <si>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</si>
  <si>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</si>
  <si>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</si>
  <si>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</si>
  <si>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</si>
  <si>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</si>
  <si>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</si>
  <si>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</si>
  <si>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</si>
  <si>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</si>
  <si>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</si>
  <si>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</si>
  <si>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</si>
  <si>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</si>
  <si>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</si>
  <si>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</si>
  <si>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</si>
  <si>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Guam</t>
  </si>
  <si>
    <t>Abilene, TX</t>
  </si>
  <si>
    <t>Callahan County, TX</t>
  </si>
  <si>
    <t>Jones County, TX</t>
  </si>
  <si>
    <t>Taylor County, TX</t>
  </si>
  <si>
    <t>Aguadilla-Isabela-San Sebastián, PR</t>
  </si>
  <si>
    <t>Aguada Municipio, PR</t>
  </si>
  <si>
    <t>Aguadilla Municipio, PR</t>
  </si>
  <si>
    <t>Añasco Municipio, PR</t>
  </si>
  <si>
    <t>Isabela Municipio, PR</t>
  </si>
  <si>
    <t>Lares Municipio, PR</t>
  </si>
  <si>
    <t>Moca Municipio, PR</t>
  </si>
  <si>
    <t>Rincón Municipio, PR</t>
  </si>
  <si>
    <t>San Sebastián Municipio, PR </t>
  </si>
  <si>
    <t>Akron, OH</t>
  </si>
  <si>
    <t>Portage County, OH</t>
  </si>
  <si>
    <t>Summit County, OH</t>
  </si>
  <si>
    <t>Albany, GA</t>
  </si>
  <si>
    <t>Baker County, GA</t>
  </si>
  <si>
    <t>Dougherty County, GA</t>
  </si>
  <si>
    <t>Lee County, GA</t>
  </si>
  <si>
    <t>Terrell County, GA</t>
  </si>
  <si>
    <t>Worth County, GA</t>
  </si>
  <si>
    <t>Albany-Schenectady-Troy, NY</t>
  </si>
  <si>
    <t>Albany County, NY</t>
  </si>
  <si>
    <t>Rensselaer County, NY</t>
  </si>
  <si>
    <t>Saratoga County, NY</t>
  </si>
  <si>
    <t>Schenectady County, NY</t>
  </si>
  <si>
    <t>Schoharie County, NY</t>
  </si>
  <si>
    <t>Albuquerque, NM</t>
  </si>
  <si>
    <t>Bernalillo County, NM</t>
  </si>
  <si>
    <t>Sandoval County, NM</t>
  </si>
  <si>
    <t>Torrance County, NM</t>
  </si>
  <si>
    <t>Valencia County, NM</t>
  </si>
  <si>
    <t>Alexandria, LA</t>
  </si>
  <si>
    <t>Grant Parish, LA</t>
  </si>
  <si>
    <t>Rapides Parish, LA</t>
  </si>
  <si>
    <t>Allentown-Bethlehem-Easton, PA-NJ</t>
  </si>
  <si>
    <t>Warren County, NJ</t>
  </si>
  <si>
    <t>Carbon County, PA</t>
  </si>
  <si>
    <t>Lehigh County, PA</t>
  </si>
  <si>
    <t>Northampton County, PA</t>
  </si>
  <si>
    <t>Altoona, PA</t>
  </si>
  <si>
    <t>Blair County, PA</t>
  </si>
  <si>
    <t>Amarillo, TX</t>
  </si>
  <si>
    <t>Armstrong County, TX</t>
  </si>
  <si>
    <t>Carson County, TX</t>
  </si>
  <si>
    <t>Potter County, TX</t>
  </si>
  <si>
    <t>Randall County, TX</t>
  </si>
  <si>
    <t>Ames, IA</t>
  </si>
  <si>
    <t>Story County, IA</t>
  </si>
  <si>
    <t>Anchorage, AK</t>
  </si>
  <si>
    <t>Anchorage Municipality, AK</t>
  </si>
  <si>
    <t>Matanuska-Susitna Borough, AK</t>
  </si>
  <si>
    <t>Anderson, IN</t>
  </si>
  <si>
    <t>Madison County, IN</t>
  </si>
  <si>
    <t>Anderson, SC</t>
  </si>
  <si>
    <t>Anderson County, SC</t>
  </si>
  <si>
    <t>Ann Arbor, MI</t>
  </si>
  <si>
    <t>Washtenaw County, MI</t>
  </si>
  <si>
    <t>Anniston-Oxford, AL</t>
  </si>
  <si>
    <t>Calhoun County, AL</t>
  </si>
  <si>
    <t>Appleton, WI</t>
  </si>
  <si>
    <t>Calumet County, WI</t>
  </si>
  <si>
    <t>Outagamie County, WI</t>
  </si>
  <si>
    <t>Asheville, NC</t>
  </si>
  <si>
    <t>Buncombe County, NC</t>
  </si>
  <si>
    <t>Haywood County, NC</t>
  </si>
  <si>
    <t>Henderson County, NC</t>
  </si>
  <si>
    <t>Madison County, NC</t>
  </si>
  <si>
    <t>Athens-Clarke County, GA</t>
  </si>
  <si>
    <t>Clarke County, GA</t>
  </si>
  <si>
    <t>Madison County, GA</t>
  </si>
  <si>
    <t>Oconee County, GA</t>
  </si>
  <si>
    <t>Oglethorpe County, GA</t>
  </si>
  <si>
    <t>Atlanta-Sandy Springs-Marietta, GA</t>
  </si>
  <si>
    <t>Barrow County, GA</t>
  </si>
  <si>
    <t>Bartow County, GA</t>
  </si>
  <si>
    <t>Butts County, GA</t>
  </si>
  <si>
    <t>Carroll County, GA</t>
  </si>
  <si>
    <t>Cherokee County, GA</t>
  </si>
  <si>
    <t>Clayton County, GA</t>
  </si>
  <si>
    <t>Cobb County, GA</t>
  </si>
  <si>
    <t>Coweta County, GA</t>
  </si>
  <si>
    <t>Dawson County, GA</t>
  </si>
  <si>
    <t>DeKalb County, GA</t>
  </si>
  <si>
    <t>Douglas County, GA</t>
  </si>
  <si>
    <t>Fayette County, GA</t>
  </si>
  <si>
    <t>Forsyth County, GA</t>
  </si>
  <si>
    <t>Fulton County, GA</t>
  </si>
  <si>
    <t>Gwinnett County, GA</t>
  </si>
  <si>
    <t>Haralson County, GA</t>
  </si>
  <si>
    <t>Heard County, GA</t>
  </si>
  <si>
    <t>Henry County, GA</t>
  </si>
  <si>
    <t>Jasper County, GA</t>
  </si>
  <si>
    <t>Lamar County, GA</t>
  </si>
  <si>
    <t>Meriwether County, GA</t>
  </si>
  <si>
    <t>Newton County, GA</t>
  </si>
  <si>
    <t>Paulding County, GA</t>
  </si>
  <si>
    <t>Pickens County, GA</t>
  </si>
  <si>
    <t>Pike County, GA</t>
  </si>
  <si>
    <t>Rockdale County, GA</t>
  </si>
  <si>
    <t>Spalding County, GA</t>
  </si>
  <si>
    <t>Walton County, GA</t>
  </si>
  <si>
    <t>Atlantic City-Hammonton, NJ</t>
  </si>
  <si>
    <t>Atlantic County, NJ</t>
  </si>
  <si>
    <t>Auburn-Opelika, AL</t>
  </si>
  <si>
    <t>Lee County, AL</t>
  </si>
  <si>
    <t>Augusta-Richmond County, GA-SC</t>
  </si>
  <si>
    <t>Burke County, GA</t>
  </si>
  <si>
    <t>Columbia County, GA</t>
  </si>
  <si>
    <t>McDuffie County, GA</t>
  </si>
  <si>
    <t>Richmond County, GA</t>
  </si>
  <si>
    <t>Aiken County, SC</t>
  </si>
  <si>
    <t>Edgefield County, SC</t>
  </si>
  <si>
    <t>Austin-Round Rock, TX</t>
  </si>
  <si>
    <t>Bastrop County, TX</t>
  </si>
  <si>
    <t>Caldwell County, TX</t>
  </si>
  <si>
    <t>Hays County, TX</t>
  </si>
  <si>
    <t>Travis County, TX</t>
  </si>
  <si>
    <t>Williamson County, TX</t>
  </si>
  <si>
    <t>Bakersfield, CA</t>
  </si>
  <si>
    <t>Kern County, CA</t>
  </si>
  <si>
    <t>Baltimore-Towson, MD</t>
  </si>
  <si>
    <t>Anne Arundel County, MD</t>
  </si>
  <si>
    <t>Baltimore County, MD</t>
  </si>
  <si>
    <t>Carroll County, MD</t>
  </si>
  <si>
    <t>Harford County, MD</t>
  </si>
  <si>
    <t>Howard County, MD</t>
  </si>
  <si>
    <t>Queen Anne's County, MD</t>
  </si>
  <si>
    <t>Baltimore City, MD</t>
  </si>
  <si>
    <t>Bangor, ME</t>
  </si>
  <si>
    <t>Penobscot County, ME</t>
  </si>
  <si>
    <t>Barnstable Town, MA</t>
  </si>
  <si>
    <t>Barnstable County, MA</t>
  </si>
  <si>
    <t>Baton Rouge, LA</t>
  </si>
  <si>
    <t>Ascension Parish, LA</t>
  </si>
  <si>
    <t>East Baton Rouge Parish, LA</t>
  </si>
  <si>
    <t>East Feliciana Parish, LA</t>
  </si>
  <si>
    <t>Iberville Parish, LA</t>
  </si>
  <si>
    <t>Livingston Parish, LA</t>
  </si>
  <si>
    <t>Pointe Coupee Parish, LA</t>
  </si>
  <si>
    <t>St. Helena Parish, LA</t>
  </si>
  <si>
    <t>West Baton Rouge Parish, LA</t>
  </si>
  <si>
    <t>West Feliciana Parish, LA</t>
  </si>
  <si>
    <t>Battle Creek, MI</t>
  </si>
  <si>
    <t>Calhoun County, MI</t>
  </si>
  <si>
    <t>Bay City, MI</t>
  </si>
  <si>
    <t>Bay County, MI</t>
  </si>
  <si>
    <t>Beaumont-Port Arthur, TX</t>
  </si>
  <si>
    <t>Hardin County, TX</t>
  </si>
  <si>
    <t>Jefferson County, TX</t>
  </si>
  <si>
    <t>Orange County, TX</t>
  </si>
  <si>
    <t>Bellingham, WA</t>
  </si>
  <si>
    <t>Whatcom County, WA</t>
  </si>
  <si>
    <t>Bend, OR</t>
  </si>
  <si>
    <t>Deschutes County, OR</t>
  </si>
  <si>
    <t>Bethesda-Frederick-Gaithersburg, MD</t>
  </si>
  <si>
    <t>Frederick County, MD</t>
  </si>
  <si>
    <t>Montgomery County, MD</t>
  </si>
  <si>
    <t>Billings, MT</t>
  </si>
  <si>
    <t>Carbon County, MT</t>
  </si>
  <si>
    <t>Yellowstone County, MT</t>
  </si>
  <si>
    <t>Binghamton, NY</t>
  </si>
  <si>
    <t>Broome County, NY</t>
  </si>
  <si>
    <t>Tioga County, NY</t>
  </si>
  <si>
    <t>Birmingham-Hoover, AL</t>
  </si>
  <si>
    <t>Bibb County, AL</t>
  </si>
  <si>
    <t>Blount County, AL</t>
  </si>
  <si>
    <t>Chilton County, AL</t>
  </si>
  <si>
    <t>Jefferson County, AL</t>
  </si>
  <si>
    <t>St. Clair County, AL</t>
  </si>
  <si>
    <t>Shelby County, AL</t>
  </si>
  <si>
    <t>Walker County, AL</t>
  </si>
  <si>
    <t>Bismarck, ND</t>
  </si>
  <si>
    <t>Burleigh County, ND</t>
  </si>
  <si>
    <t>Morton County, ND</t>
  </si>
  <si>
    <t>Blacksburg-Christiansburg-Radford, VA</t>
  </si>
  <si>
    <t>Giles County, VA</t>
  </si>
  <si>
    <t>Montgomery County, VA</t>
  </si>
  <si>
    <t>Pulaski County, VA</t>
  </si>
  <si>
    <t>Radford City, VA</t>
  </si>
  <si>
    <t>Bloomington, IN</t>
  </si>
  <si>
    <t>Greene County, IN</t>
  </si>
  <si>
    <t>Monroe County, IN</t>
  </si>
  <si>
    <t>Owen County, IN</t>
  </si>
  <si>
    <t>Bloomington-Normal, IL</t>
  </si>
  <si>
    <t>McLean County, IL</t>
  </si>
  <si>
    <t>Boise City-Nampa, ID</t>
  </si>
  <si>
    <t>Ada County, ID</t>
  </si>
  <si>
    <t>Boise County, ID</t>
  </si>
  <si>
    <t>Canyon County, ID</t>
  </si>
  <si>
    <t>Gem County, ID</t>
  </si>
  <si>
    <t>Owyhee County, ID</t>
  </si>
  <si>
    <t>Boston-Quincy, MA</t>
  </si>
  <si>
    <t>Norfolk County, MA</t>
  </si>
  <si>
    <t>Plymouth County, MA</t>
  </si>
  <si>
    <t>Suffolk County, MA</t>
  </si>
  <si>
    <t>Boulder, CO</t>
  </si>
  <si>
    <t>Boulder County, CO</t>
  </si>
  <si>
    <t>Bowling Green, KY</t>
  </si>
  <si>
    <t>Edmonson County, KY</t>
  </si>
  <si>
    <t>Warren County, KY</t>
  </si>
  <si>
    <t>Bradenton-Sarasota-Venice, FL</t>
  </si>
  <si>
    <t>Manatee County, FL</t>
  </si>
  <si>
    <t>Sarasota County, FL</t>
  </si>
  <si>
    <t>Bremerton-Silverdale, WA</t>
  </si>
  <si>
    <t>Kitsap County, WA</t>
  </si>
  <si>
    <t>Bridgeport-Stamford-Norwalk, CT</t>
  </si>
  <si>
    <t>Fairfield County, CT</t>
  </si>
  <si>
    <t>Brownsville-Harlingen, TX</t>
  </si>
  <si>
    <t>Cameron County, TX</t>
  </si>
  <si>
    <t>Brunswick, GA</t>
  </si>
  <si>
    <t>Brantley County, GA</t>
  </si>
  <si>
    <t>Glynn County, GA</t>
  </si>
  <si>
    <t>McIntosh County, GA</t>
  </si>
  <si>
    <t>Buffalo-Niagara Falls, NY</t>
  </si>
  <si>
    <t>Erie County, NY</t>
  </si>
  <si>
    <t>Niagara County, NY</t>
  </si>
  <si>
    <t>Burlington, NC</t>
  </si>
  <si>
    <t>Alamance County, NC</t>
  </si>
  <si>
    <t>Burlington-South Burlington, VT</t>
  </si>
  <si>
    <t>Chittenden County, VT</t>
  </si>
  <si>
    <t>Franklin County, VT</t>
  </si>
  <si>
    <t>Grand Isle County, VT</t>
  </si>
  <si>
    <t>Cambridge-Newton-Framingham, MA</t>
  </si>
  <si>
    <t>Middlesex County, MA</t>
  </si>
  <si>
    <t>Camden, NJ</t>
  </si>
  <si>
    <t>Burlington County, NJ</t>
  </si>
  <si>
    <t>Camden County, NJ</t>
  </si>
  <si>
    <t>Gloucester County, NJ</t>
  </si>
  <si>
    <t>Canton-Massillon, OH</t>
  </si>
  <si>
    <t>Carroll County, OH</t>
  </si>
  <si>
    <t>Stark County, OH</t>
  </si>
  <si>
    <t>Cape Coral-Fort Myers, FL</t>
  </si>
  <si>
    <t>Lee County, FL</t>
  </si>
  <si>
    <t>Carson City, NV</t>
  </si>
  <si>
    <t>Casper, WY</t>
  </si>
  <si>
    <t>Natrona County, WY</t>
  </si>
  <si>
    <t>Cedar Rapids, IA</t>
  </si>
  <si>
    <t>Benton County, IA</t>
  </si>
  <si>
    <t>Jones County, IA</t>
  </si>
  <si>
    <t>Linn County, IA</t>
  </si>
  <si>
    <t>Champaign-Urbana, IL</t>
  </si>
  <si>
    <t>Champaign County, IL</t>
  </si>
  <si>
    <t>Ford County, IL</t>
  </si>
  <si>
    <t>Piatt County, IL</t>
  </si>
  <si>
    <t>Charleston, WV</t>
  </si>
  <si>
    <t>Boone County, WV</t>
  </si>
  <si>
    <t>Clay County, WV</t>
  </si>
  <si>
    <t>Kanawha County, WV</t>
  </si>
  <si>
    <t>Lincoln County, WV</t>
  </si>
  <si>
    <t>Putnam County, WV</t>
  </si>
  <si>
    <t>Charleston-North Charleston-Summerville, SC</t>
  </si>
  <si>
    <t>Berkeley County, SC</t>
  </si>
  <si>
    <t>Charleston County, SC</t>
  </si>
  <si>
    <t>Dorchester County, SC</t>
  </si>
  <si>
    <t>Anson County, NC</t>
  </si>
  <si>
    <t>Cabarrus County, NC</t>
  </si>
  <si>
    <t>Gaston County, NC</t>
  </si>
  <si>
    <t>Mecklenburg County, NC</t>
  </si>
  <si>
    <t>Union County, NC</t>
  </si>
  <si>
    <t>York County, SC</t>
  </si>
  <si>
    <t>Charlottesville, VA</t>
  </si>
  <si>
    <t>Albemarle County, VA</t>
  </si>
  <si>
    <t>Fluvanna County, VA</t>
  </si>
  <si>
    <t>Greene County, VA</t>
  </si>
  <si>
    <t>Nelson County, VA</t>
  </si>
  <si>
    <t>Charlottesville City, VA</t>
  </si>
  <si>
    <t>Chattanooga, TN-GA</t>
  </si>
  <si>
    <t>Catoosa County, GA</t>
  </si>
  <si>
    <t>Dade County, GA</t>
  </si>
  <si>
    <t>Walker County, GA</t>
  </si>
  <si>
    <t>Hamilton County, TN</t>
  </si>
  <si>
    <t>Marion County, TN</t>
  </si>
  <si>
    <t>Sequatchie County, TN</t>
  </si>
  <si>
    <t>Cheyenne, WY</t>
  </si>
  <si>
    <t>Laramie County, WY</t>
  </si>
  <si>
    <t>Chicago-Naperville-Joliet, IL</t>
  </si>
  <si>
    <t>Cook County, IL</t>
  </si>
  <si>
    <t>DeKalb County, IL</t>
  </si>
  <si>
    <t>DuPage County, IL</t>
  </si>
  <si>
    <t>Grundy County, IL</t>
  </si>
  <si>
    <t>Kane County, IL</t>
  </si>
  <si>
    <t>Kendall County, IL</t>
  </si>
  <si>
    <t>McHenry County, IL</t>
  </si>
  <si>
    <t>Will County, IL</t>
  </si>
  <si>
    <t>Chico, CA</t>
  </si>
  <si>
    <t>Butte County, CA</t>
  </si>
  <si>
    <t>Cincinnati-Middletown, OH-KY-IN</t>
  </si>
  <si>
    <t>Dearborn County, IN</t>
  </si>
  <si>
    <t>Franklin County, IN</t>
  </si>
  <si>
    <t>Ohio County, IN</t>
  </si>
  <si>
    <t>Boone County, KY</t>
  </si>
  <si>
    <t>Bracken County, KY</t>
  </si>
  <si>
    <t>Campbell County, KY</t>
  </si>
  <si>
    <t>Gallatin County, KY</t>
  </si>
  <si>
    <t>Grant County, KY</t>
  </si>
  <si>
    <t>Kenton County, KY</t>
  </si>
  <si>
    <t>Pendleton County, KY</t>
  </si>
  <si>
    <t>Brown County, OH</t>
  </si>
  <si>
    <t>Butler County, OH</t>
  </si>
  <si>
    <t>Clermont County, OH</t>
  </si>
  <si>
    <t>Hamilton County, OH</t>
  </si>
  <si>
    <t>Warren County, OH</t>
  </si>
  <si>
    <t>Clarksville, TN-KY</t>
  </si>
  <si>
    <t>Christian County, KY</t>
  </si>
  <si>
    <t>Trigg County, KY</t>
  </si>
  <si>
    <t>Montgomery County, TN</t>
  </si>
  <si>
    <t>Stewart County, TN</t>
  </si>
  <si>
    <t>Cleveland, TN</t>
  </si>
  <si>
    <t>Bradley County, TN</t>
  </si>
  <si>
    <t>Polk County, TN</t>
  </si>
  <si>
    <t>Cleveland-Elyria-Mentor, OH</t>
  </si>
  <si>
    <t>Cuyahoga County, OH</t>
  </si>
  <si>
    <t>Geauga County, OH</t>
  </si>
  <si>
    <t>Lake County, OH</t>
  </si>
  <si>
    <t>Lorain County, OH</t>
  </si>
  <si>
    <t>Medina County, OH</t>
  </si>
  <si>
    <t>Coeur d'Alene, ID</t>
  </si>
  <si>
    <t>Kootenai County, ID</t>
  </si>
  <si>
    <t>College Station-Bryan, TX</t>
  </si>
  <si>
    <t>Brazos County, TX</t>
  </si>
  <si>
    <t>Burleson County, TX</t>
  </si>
  <si>
    <t>Robertson County, TX</t>
  </si>
  <si>
    <t>Colorado Springs, CO</t>
  </si>
  <si>
    <t>El Paso County, CO</t>
  </si>
  <si>
    <t>Teller County, CO</t>
  </si>
  <si>
    <t>Columbia, MO</t>
  </si>
  <si>
    <t>Boone County, MO</t>
  </si>
  <si>
    <t>Howard County, MO</t>
  </si>
  <si>
    <t>Columbia, SC</t>
  </si>
  <si>
    <t>Calhoun County, SC</t>
  </si>
  <si>
    <t>Fairfield County, SC</t>
  </si>
  <si>
    <t>Kershaw County, SC</t>
  </si>
  <si>
    <t>Lexington County, SC</t>
  </si>
  <si>
    <t>Richland County, SC</t>
  </si>
  <si>
    <t>Saluda County, SC</t>
  </si>
  <si>
    <t>Columbus, GA-AL</t>
  </si>
  <si>
    <t>Russell County, AL</t>
  </si>
  <si>
    <t>Chattahoochee County, GA</t>
  </si>
  <si>
    <t>Harris County, GA</t>
  </si>
  <si>
    <t>Marion County, GA</t>
  </si>
  <si>
    <t>Muscogee County, GA</t>
  </si>
  <si>
    <t>Columbus, IN</t>
  </si>
  <si>
    <t>Bartholomew County, IN</t>
  </si>
  <si>
    <t>Columbus, OH</t>
  </si>
  <si>
    <t>Delaware County, OH</t>
  </si>
  <si>
    <t>Urban Area
(Constituent Counties)</t>
  </si>
  <si>
    <t>Charlotte-Gastonia-Concord, NC-SC</t>
  </si>
  <si>
    <t>Des Moines-West Des Moines,IA</t>
  </si>
  <si>
    <t>Ft Lauderdale-Pompano Beach-Deerfield, FL</t>
  </si>
  <si>
    <t>Hinesville-Fort Stewart, GA</t>
  </si>
  <si>
    <t>Little Rock-N.Little Rock-Conway,AR</t>
  </si>
  <si>
    <t>Mansfield, OH</t>
  </si>
  <si>
    <t>Nashville-Davidson-Murfreesboro-Franklin, TN</t>
  </si>
  <si>
    <t>Port St. Lucie,FL</t>
  </si>
  <si>
    <t>Providence-New Bedford-Fall River, RI-M</t>
  </si>
  <si>
    <t>San Francisco-San Mateo-Redwood City,CA</t>
  </si>
  <si>
    <t>Santa Ana-Anaheim-Irvine, CA</t>
  </si>
  <si>
    <t>Sebastian-Vero Beach,FL</t>
  </si>
  <si>
    <t>Tacoma, WA</t>
  </si>
  <si>
    <t>U a-Rome, NY</t>
  </si>
  <si>
    <t>Virginia Beach-Norfolk-Newport News, VA</t>
  </si>
  <si>
    <t>Warren-Troy-Farmington-Hills, MI</t>
  </si>
  <si>
    <t>Washington-Arlington-Alexandria DC-VA</t>
  </si>
  <si>
    <t>West Palm Beach-Boca Raton-Boynton FL</t>
  </si>
  <si>
    <t xml:space="preserve">California   </t>
  </si>
  <si>
    <r>
      <t>Massachusetts</t>
    </r>
    <r>
      <rPr>
        <vertAlign val="superscript"/>
        <sz val="12"/>
        <rFont val="Courier New"/>
        <family val="3"/>
      </rPr>
      <t>1</t>
    </r>
  </si>
  <si>
    <r>
      <t>New Jersey</t>
    </r>
    <r>
      <rPr>
        <vertAlign val="superscript"/>
        <sz val="12"/>
        <rFont val="Courier New"/>
        <family val="3"/>
      </rPr>
      <t>1</t>
    </r>
  </si>
  <si>
    <t xml:space="preserve">New York   </t>
  </si>
  <si>
    <r>
      <t>Puerto Rico</t>
    </r>
    <r>
      <rPr>
        <vertAlign val="superscript"/>
        <sz val="12"/>
        <rFont val="Courier New"/>
        <family val="3"/>
      </rPr>
      <t>1</t>
    </r>
  </si>
  <si>
    <r>
      <t>Rhode Island</t>
    </r>
    <r>
      <rPr>
        <vertAlign val="superscript"/>
        <sz val="12"/>
        <rFont val="Courier New"/>
        <family val="3"/>
      </rPr>
      <t>1</t>
    </r>
  </si>
  <si>
    <t>Fairfield County, OH</t>
  </si>
  <si>
    <t>Franklin County, OH</t>
  </si>
  <si>
    <t>Licking County, OH</t>
  </si>
  <si>
    <t>Madison County, OH</t>
  </si>
  <si>
    <t>Morrow County, OH</t>
  </si>
  <si>
    <t>Pickaway County, OH</t>
  </si>
  <si>
    <t>Union County, OH</t>
  </si>
  <si>
    <t>Corpus Christi, TX</t>
  </si>
  <si>
    <t>Aransas County, TX</t>
  </si>
  <si>
    <t>Nueces County, TX</t>
  </si>
  <si>
    <t>San Patricio County, TX</t>
  </si>
  <si>
    <t>Corvallis, OR</t>
  </si>
  <si>
    <t>Benton County, OR</t>
  </si>
  <si>
    <t>Cumberland, MD-WV</t>
  </si>
  <si>
    <t>Allegany County, MD</t>
  </si>
  <si>
    <t>Mineral County, WV</t>
  </si>
  <si>
    <t>Dallas-Plano-Irving, TX</t>
  </si>
  <si>
    <t>Collin County, TX</t>
  </si>
  <si>
    <t>Dallas County, TX</t>
  </si>
  <si>
    <t>Delta County, TX</t>
  </si>
  <si>
    <t>Denton County, TX</t>
  </si>
  <si>
    <t>Ellis County, TX</t>
  </si>
  <si>
    <t>Hunt County, TX</t>
  </si>
  <si>
    <t>Kaufman County, TX</t>
  </si>
  <si>
    <t>Rockwall County, TX</t>
  </si>
  <si>
    <t>Dalton, GA</t>
  </si>
  <si>
    <t>Murray County, GA</t>
  </si>
  <si>
    <t>Whitfield County, GA</t>
  </si>
  <si>
    <t>Danville, IL</t>
  </si>
  <si>
    <t>Vermilion County, IL</t>
  </si>
  <si>
    <t>Danville, VA</t>
  </si>
  <si>
    <t>Pittsylvania County, VA</t>
  </si>
  <si>
    <t>Danville City, VA</t>
  </si>
  <si>
    <t>Davenport-Moline-Rock Island, IA-IL</t>
  </si>
  <si>
    <t>Henry County, IL</t>
  </si>
  <si>
    <t>Mercer County, IL</t>
  </si>
  <si>
    <t>Rock Island County, IL</t>
  </si>
  <si>
    <t>Scott County, IA</t>
  </si>
  <si>
    <t>Dayton, OH</t>
  </si>
  <si>
    <t>Greene County, OH</t>
  </si>
  <si>
    <t>Miami County, OH</t>
  </si>
  <si>
    <t>Montgomery County, OH</t>
  </si>
  <si>
    <t>Preble County, OH</t>
  </si>
  <si>
    <t>Decatur, AL</t>
  </si>
  <si>
    <t>Lawrence County, AL</t>
  </si>
  <si>
    <t>Morgan County, AL</t>
  </si>
  <si>
    <t>Decatur, IL</t>
  </si>
  <si>
    <t>Macon County, IL</t>
  </si>
  <si>
    <t>Deltona-Daytona Beach-Ormond Beach, FL</t>
  </si>
  <si>
    <t>Volusia County, FL</t>
  </si>
  <si>
    <t>Denver-Aurora, CO</t>
  </si>
  <si>
    <t>Adams County, CO</t>
  </si>
  <si>
    <t>Arapahoe County, CO</t>
  </si>
  <si>
    <t>Broomfield County, CO</t>
  </si>
  <si>
    <t>Clear Creek County, CO</t>
  </si>
  <si>
    <t>Denver County, CO</t>
  </si>
  <si>
    <t>Douglas County, CO</t>
  </si>
  <si>
    <t>Elbert County, CO</t>
  </si>
  <si>
    <t>Gilpin County, CO</t>
  </si>
  <si>
    <t>Jefferson County, CO</t>
  </si>
  <si>
    <t>Park County, CO</t>
  </si>
  <si>
    <t>Dallas County, IA</t>
  </si>
  <si>
    <t>Guthrie County, IA</t>
  </si>
  <si>
    <t>Madison County, IA</t>
  </si>
  <si>
    <t>Polk County, IA</t>
  </si>
  <si>
    <t>Warren County, IA</t>
  </si>
  <si>
    <t>Detroit-Livonia-Dearborn, MI</t>
  </si>
  <si>
    <t>Wayne County, MI</t>
  </si>
  <si>
    <t>Dothan, AL</t>
  </si>
  <si>
    <t>Geneva County, AL</t>
  </si>
  <si>
    <t>Henry County, AL</t>
  </si>
  <si>
    <t>Houston County, AL</t>
  </si>
  <si>
    <t>Dover, DE</t>
  </si>
  <si>
    <t>Kent County, DE</t>
  </si>
  <si>
    <t>Dubuque, IA</t>
  </si>
  <si>
    <t>Dubuque County, IA</t>
  </si>
  <si>
    <t>Duluth, MN-WI</t>
  </si>
  <si>
    <t>Carlton County, MN</t>
  </si>
  <si>
    <t>St. Louis County, MN</t>
  </si>
  <si>
    <t>Douglas County, WI</t>
  </si>
  <si>
    <t>Durham, NC</t>
  </si>
  <si>
    <t>Chatham County, NC</t>
  </si>
  <si>
    <t>Durham County, NC</t>
  </si>
  <si>
    <t>Orange County, NC</t>
  </si>
  <si>
    <t>Person County, NC</t>
  </si>
  <si>
    <t>Eau Claire, WI</t>
  </si>
  <si>
    <t>Chippewa County, WI</t>
  </si>
  <si>
    <t>Eau Claire County, WI</t>
  </si>
  <si>
    <t>Edison-New Brunswick, NJ</t>
  </si>
  <si>
    <t>Middlesex County, NJ</t>
  </si>
  <si>
    <t>Monmouth County, NJ</t>
  </si>
  <si>
    <t>Ocean County, NJ</t>
  </si>
  <si>
    <t>Somerset County, NJ</t>
  </si>
  <si>
    <t>El Centro, CA</t>
  </si>
  <si>
    <t>Imperial County, CA</t>
  </si>
  <si>
    <t>Elizabethtown, KY</t>
  </si>
  <si>
    <t>Hardin County, KY</t>
  </si>
  <si>
    <t>Larue County, KY</t>
  </si>
  <si>
    <t>Elkhart-Goshen, IN</t>
  </si>
  <si>
    <t>Elkhart County, IN</t>
  </si>
  <si>
    <t>Elmira, NY</t>
  </si>
  <si>
    <t>Chemung County, NY</t>
  </si>
  <si>
    <t>El Paso, TX</t>
  </si>
  <si>
    <t>El Paso County, TX</t>
  </si>
  <si>
    <t>Erie, PA</t>
  </si>
  <si>
    <t>Erie County, PA</t>
  </si>
  <si>
    <t>Eugene-Springfield, OR</t>
  </si>
  <si>
    <t>Lane County, OR</t>
  </si>
  <si>
    <t>Evansville, IN-KY</t>
  </si>
  <si>
    <t>Gibson County, IN</t>
  </si>
  <si>
    <t>Posey County, IN</t>
  </si>
  <si>
    <t>Vanderburgh County, IN</t>
  </si>
  <si>
    <t>Warrick County, IN</t>
  </si>
  <si>
    <t>Henderson County, KY</t>
  </si>
  <si>
    <t>Webster County, KY</t>
  </si>
  <si>
    <t>Fairbanks, AK</t>
  </si>
  <si>
    <t>Fairbanks North Star Borough, AK</t>
  </si>
  <si>
    <t>Fajardo, PR</t>
  </si>
  <si>
    <t>Ceiba Municipio, PR</t>
  </si>
  <si>
    <t>Fajardo Municipio, PR</t>
  </si>
  <si>
    <t>Luquillo Municipio, PR</t>
  </si>
  <si>
    <t>Fargo, ND-MN</t>
  </si>
  <si>
    <t>Cass County, ND</t>
  </si>
  <si>
    <t>Clay County, MN</t>
  </si>
  <si>
    <t>Farmington, NM</t>
  </si>
  <si>
    <t>San Juan County, NM</t>
  </si>
  <si>
    <t>Fayetteville, NC</t>
  </si>
  <si>
    <t>Cumberland County, NC</t>
  </si>
  <si>
    <t>Hoke County, NC</t>
  </si>
  <si>
    <t>Fayetteville-Springdale-Rogers, AR-MO</t>
  </si>
  <si>
    <t>Benton County, AR</t>
  </si>
  <si>
    <t>Madison County, AR</t>
  </si>
  <si>
    <t>Washington County, AR</t>
  </si>
  <si>
    <t>McDonald County, MO</t>
  </si>
  <si>
    <t>Flagstaff, AZ</t>
  </si>
  <si>
    <t>Coconino County, AZ</t>
  </si>
  <si>
    <t>Flint, MI</t>
  </si>
  <si>
    <t>Genesee County, MI </t>
  </si>
  <si>
    <t>Florence, SC</t>
  </si>
  <si>
    <t>Darlington County, SC</t>
  </si>
  <si>
    <t>Florence County, SC</t>
  </si>
  <si>
    <t>Florence-Muscle Shoals, AL</t>
  </si>
  <si>
    <t>Colbert County, AL</t>
  </si>
  <si>
    <t>Lauderdale County, AL</t>
  </si>
  <si>
    <t>Fond du Lac, WI</t>
  </si>
  <si>
    <t>Fond du Lac County, WI</t>
  </si>
  <si>
    <t>Fort Collins-Loveland, CO</t>
  </si>
  <si>
    <t>Larimer County, CO</t>
  </si>
  <si>
    <t>Broward County, FL</t>
  </si>
  <si>
    <t>Fort Smith, AR-OK</t>
  </si>
  <si>
    <t>Crawford County, AR</t>
  </si>
  <si>
    <t>Franklin County, AR</t>
  </si>
  <si>
    <t>Sebastian County, AR</t>
  </si>
  <si>
    <t>Le Flore County, OK</t>
  </si>
  <si>
    <t>Sequoyah County, OK</t>
  </si>
  <si>
    <t>Fort Walton Beach-Crestview-Destin, FL</t>
  </si>
  <si>
    <t>Okaloosa County, FL</t>
  </si>
  <si>
    <t>Fort Wayne, IN</t>
  </si>
  <si>
    <t>Allen County, IN</t>
  </si>
  <si>
    <t>Wells County, IN</t>
  </si>
  <si>
    <t>Whitley County, IN</t>
  </si>
  <si>
    <t>Fort Worth-Arlington, TX</t>
  </si>
  <si>
    <t>Johnson County, TX</t>
  </si>
  <si>
    <t>Parker County, TX</t>
  </si>
  <si>
    <t>Tarrant County, TX</t>
  </si>
  <si>
    <t>Wise County, TX</t>
  </si>
  <si>
    <t>Fresno, CA</t>
  </si>
  <si>
    <t>Fresno County, CA</t>
  </si>
  <si>
    <t>Gadsden, AL</t>
  </si>
  <si>
    <t>Etowah County, AL </t>
  </si>
  <si>
    <t>Gainesville, FL</t>
  </si>
  <si>
    <t>Alachua County, FL</t>
  </si>
  <si>
    <t>Gilchrist County, FL</t>
  </si>
  <si>
    <t>Gainesville, GA</t>
  </si>
  <si>
    <t>Hall County, GA</t>
  </si>
  <si>
    <t>Gary, IN</t>
  </si>
  <si>
    <t>Jasper County, IN</t>
  </si>
  <si>
    <t>Lake County, IN</t>
  </si>
  <si>
    <t>Newton County, IN</t>
  </si>
  <si>
    <t>Porter County, IN</t>
  </si>
  <si>
    <t>Glens Falls, NY</t>
  </si>
  <si>
    <t>Warren County, NY</t>
  </si>
  <si>
    <t>Washington County, NY</t>
  </si>
  <si>
    <t>Goldsboro, NC</t>
  </si>
  <si>
    <t>Wayne County, NC</t>
  </si>
  <si>
    <t>Grand Forks, ND-MN</t>
  </si>
  <si>
    <t>Polk County, MN</t>
  </si>
  <si>
    <t>Grand Forks County, ND</t>
  </si>
  <si>
    <t>Grand Junction, CO</t>
  </si>
  <si>
    <t>Mesa County, CO</t>
  </si>
  <si>
    <t>Grand Rapids-Wyoming, MI</t>
  </si>
  <si>
    <t>Barry County, MI</t>
  </si>
  <si>
    <t>Ionia County, MI</t>
  </si>
  <si>
    <t>Kent County, MI</t>
  </si>
  <si>
    <t>Newaygo County, MI</t>
  </si>
  <si>
    <t>Great Falls, MT</t>
  </si>
  <si>
    <t>Cascade County, MT</t>
  </si>
  <si>
    <t>Greeley, CO</t>
  </si>
  <si>
    <t>Weld County, CO</t>
  </si>
  <si>
    <t>Green Bay, WI</t>
  </si>
  <si>
    <t>Brown County, WI</t>
  </si>
  <si>
    <t>Kewaunee County, WI</t>
  </si>
  <si>
    <t>Oconto County, WI</t>
  </si>
  <si>
    <t>Greensboro-High Point, NC</t>
  </si>
  <si>
    <t>Guilford County, NC</t>
  </si>
  <si>
    <t>Randolph County, NC</t>
  </si>
  <si>
    <t>Rockingham County, NC</t>
  </si>
  <si>
    <t>Greenville, NC</t>
  </si>
  <si>
    <t>Greene County, NC</t>
  </si>
  <si>
    <t>Pitt County, NC</t>
  </si>
  <si>
    <t>Greenville-Mauldin-Easley, SC</t>
  </si>
  <si>
    <t>Greenville County, SC</t>
  </si>
  <si>
    <t>Laurens County, SC</t>
  </si>
  <si>
    <t>Pickens County, SC</t>
  </si>
  <si>
    <t>Guayama, PR</t>
  </si>
  <si>
    <t>Arroyo Municipio, PR</t>
  </si>
  <si>
    <t>Guayama Municipio, PR</t>
  </si>
  <si>
    <t>Patillas Municipio, PR</t>
  </si>
  <si>
    <t>Gulfport-Biloxi, MS</t>
  </si>
  <si>
    <t>Hancock County, MS</t>
  </si>
  <si>
    <t>Harrison County, MS</t>
  </si>
  <si>
    <t>Stone County, MS</t>
  </si>
  <si>
    <t>Hagerstown-Martinsburg, MD-WV</t>
  </si>
  <si>
    <t>Washington County, MD</t>
  </si>
  <si>
    <t>Berkeley County, WV</t>
  </si>
  <si>
    <t>Morgan County, WV</t>
  </si>
  <si>
    <t>Hanford-Corcoran, CA</t>
  </si>
  <si>
    <t>Kings County, CA</t>
  </si>
  <si>
    <t>Harrisburg-Carlisle, PA</t>
  </si>
  <si>
    <t>Cumberland County, PA</t>
  </si>
  <si>
    <t>Dauphin County, PA</t>
  </si>
  <si>
    <t>Perry County, PA</t>
  </si>
  <si>
    <t>Harrisonburg, VA</t>
  </si>
  <si>
    <t>Rockingham County, VA</t>
  </si>
  <si>
    <t>Harrisonburg City, VA</t>
  </si>
  <si>
    <t>Hartford-West Hartford-East Hartford, CT</t>
  </si>
  <si>
    <t>Hartford County, CT</t>
  </si>
  <si>
    <t>Middlesex County, CT</t>
  </si>
  <si>
    <t>Tolland County, CT</t>
  </si>
  <si>
    <t>Hattiesburg, MS</t>
  </si>
  <si>
    <t>Forrest County, MS</t>
  </si>
  <si>
    <t>Lamar County, MS</t>
  </si>
  <si>
    <t>Perry County, MS</t>
  </si>
  <si>
    <t>Hickory-Lenoir-Morganton, NC</t>
  </si>
  <si>
    <t>Alexander County, NC</t>
  </si>
  <si>
    <t>Burke County, NC</t>
  </si>
  <si>
    <t>Caldwell County, NC</t>
  </si>
  <si>
    <t>Catawba County, NC</t>
  </si>
  <si>
    <t>Liberty County, GA</t>
  </si>
  <si>
    <t>Long County, GA</t>
  </si>
  <si>
    <t>Holland-Grand Haven, MI</t>
  </si>
  <si>
    <t>Ottawa County, MI</t>
  </si>
  <si>
    <t>Honolulu, HI</t>
  </si>
  <si>
    <t>Honolulu County, HI</t>
  </si>
  <si>
    <t>Hot Springs, AR</t>
  </si>
  <si>
    <t>Garland County, AR</t>
  </si>
  <si>
    <t>Houma-Bayou Cane-Thibodaux, LA</t>
  </si>
  <si>
    <t>Lafourche Parish, LA</t>
  </si>
  <si>
    <t>Terrebonne Parish, LA</t>
  </si>
  <si>
    <t>Houston-Sugar Land-Baytown, TX</t>
  </si>
  <si>
    <t>Austin County, TX</t>
  </si>
  <si>
    <t>Brazoria County, TX</t>
  </si>
  <si>
    <t>Chambers County, TX</t>
  </si>
  <si>
    <t>Fort Bend County, TX</t>
  </si>
  <si>
    <t>Galveston County, TX</t>
  </si>
  <si>
    <t>Harris County, TX</t>
  </si>
  <si>
    <t>Liberty County, TX</t>
  </si>
  <si>
    <t>Montgomery County, TX</t>
  </si>
  <si>
    <t>San Jacinto County, TX</t>
  </si>
  <si>
    <t>Waller County, TX</t>
  </si>
  <si>
    <t>Huntington-Ashland, WV-KY-OH</t>
  </si>
  <si>
    <t>Boyd County, KY</t>
  </si>
  <si>
    <t>Greenup County, KY</t>
  </si>
  <si>
    <t>Lawrence County, OH</t>
  </si>
  <si>
    <t>Cabell County, WV</t>
  </si>
  <si>
    <t>Wayne County, WV</t>
  </si>
  <si>
    <t>Huntsville, AL</t>
  </si>
  <si>
    <t>Limestone County, AL</t>
  </si>
  <si>
    <t>Madison County, AL</t>
  </si>
  <si>
    <t>Idaho Falls, ID</t>
  </si>
  <si>
    <t>Bonneville County, ID</t>
  </si>
  <si>
    <t>Jefferson County, ID</t>
  </si>
  <si>
    <t>Indianapolis-Carmel, IN</t>
  </si>
  <si>
    <t>Boone County, IN</t>
  </si>
  <si>
    <t>Brown County, IN</t>
  </si>
  <si>
    <t>Hamilton County, IN</t>
  </si>
  <si>
    <t>Hancock County, IN</t>
  </si>
  <si>
    <t>Hendricks County, IN</t>
  </si>
  <si>
    <t>Johnson County, IN</t>
  </si>
  <si>
    <t>Marion County, IN</t>
  </si>
  <si>
    <t>Morgan County, IN</t>
  </si>
  <si>
    <t>Putnam County, IN</t>
  </si>
  <si>
    <t>Shelby County, IN</t>
  </si>
  <si>
    <t>Iowa City, IA</t>
  </si>
  <si>
    <t>Johnson County, IA</t>
  </si>
  <si>
    <t>Washington County, IA</t>
  </si>
  <si>
    <t>Ithaca, NY</t>
  </si>
  <si>
    <t>Tompkins County, NY</t>
  </si>
  <si>
    <t>Jackson, MI</t>
  </si>
  <si>
    <t>Jackson County, MI</t>
  </si>
  <si>
    <t>Jackson, MS</t>
  </si>
  <si>
    <t>Copiah County, MS</t>
  </si>
  <si>
    <t>Hinds County, MS</t>
  </si>
  <si>
    <t>Madison County, MS</t>
  </si>
  <si>
    <t>Rankin County, MS</t>
  </si>
  <si>
    <t>Simpson County, MS</t>
  </si>
  <si>
    <t>Jackson, TN</t>
  </si>
  <si>
    <t>Chester County, TN</t>
  </si>
  <si>
    <t>Madison County, TN</t>
  </si>
  <si>
    <t>Jacksonville, FL</t>
  </si>
  <si>
    <t>Baker County, FL</t>
  </si>
  <si>
    <t>Clay County, FL</t>
  </si>
  <si>
    <t>Duval County, FL</t>
  </si>
  <si>
    <t>Nassau County, FL</t>
  </si>
  <si>
    <t>St. Johns County, FL</t>
  </si>
  <si>
    <t>Jacksonville, NC</t>
  </si>
  <si>
    <t>Onslow County, NC</t>
  </si>
  <si>
    <t>Janesville, WI</t>
  </si>
  <si>
    <t>Rock County, WI</t>
  </si>
  <si>
    <t>Jefferson City, MO</t>
  </si>
  <si>
    <t>Callaway County, MO</t>
  </si>
  <si>
    <t>Cole County, MO</t>
  </si>
  <si>
    <t>Moniteau County, MO</t>
  </si>
  <si>
    <t>Osage County, MO</t>
  </si>
  <si>
    <t>Johnson City, TN</t>
  </si>
  <si>
    <t>Carter County, TN</t>
  </si>
  <si>
    <t>Unicoi County, TN</t>
  </si>
  <si>
    <t>Washington County, TN</t>
  </si>
  <si>
    <t>Johnstown, PA</t>
  </si>
  <si>
    <t>Cambria County, PA</t>
  </si>
  <si>
    <t>Jonesboro, AR</t>
  </si>
  <si>
    <t>Craighead County, AR</t>
  </si>
  <si>
    <t>Poinsett County, AR</t>
  </si>
  <si>
    <t>Joplin, MO</t>
  </si>
  <si>
    <t>Jasper County, MO</t>
  </si>
  <si>
    <t>Newton County, MO</t>
  </si>
  <si>
    <t>Kalamazoo-Portage, MI</t>
  </si>
  <si>
    <t>Kalamazoo County, MI</t>
  </si>
  <si>
    <t>Van Buren County, MI </t>
  </si>
  <si>
    <t>Kankakee-Bradley, IL</t>
  </si>
  <si>
    <t>Kankakee County, IL</t>
  </si>
  <si>
    <t>Kansas City, MO-KS</t>
  </si>
  <si>
    <t>Franklin County, KS</t>
  </si>
  <si>
    <t>Johnson County, KS</t>
  </si>
  <si>
    <t>Leavenworth County, KS</t>
  </si>
  <si>
    <t>Linn County, KS</t>
  </si>
  <si>
    <t>Miami County, KS</t>
  </si>
  <si>
    <t>Wyandotte County, KS</t>
  </si>
  <si>
    <t>Bates County, MO</t>
  </si>
  <si>
    <t>Caldwell County, MO</t>
  </si>
  <si>
    <t>Cass County, MO</t>
  </si>
  <si>
    <t>Clay County, MO</t>
  </si>
  <si>
    <t>Clinton County, MO</t>
  </si>
  <si>
    <t>Jackson County, MO</t>
  </si>
  <si>
    <t>Lafayette County, MO</t>
  </si>
  <si>
    <t>Platte County, MO</t>
  </si>
  <si>
    <t>Ray County, MO</t>
  </si>
  <si>
    <t>Kennewick-Pasco-Richland, WA</t>
  </si>
  <si>
    <t>Benton County, WA</t>
  </si>
  <si>
    <t>Franklin County, WA</t>
  </si>
  <si>
    <t>Killeen-Temple-Fort Hood, TX</t>
  </si>
  <si>
    <t>Bell County, TX</t>
  </si>
  <si>
    <t>Coryell County, TX</t>
  </si>
  <si>
    <t>Lampasas County, TX</t>
  </si>
  <si>
    <t>Kingsport-Bristol-Bristol, TN-VA</t>
  </si>
  <si>
    <t>Hawkins County, TN</t>
  </si>
  <si>
    <t>Sullivan County, TN</t>
  </si>
  <si>
    <t>Bristol City, VA</t>
  </si>
  <si>
    <t>Scott County, VA</t>
  </si>
  <si>
    <t>Washington County, VA</t>
  </si>
  <si>
    <t>Kingston, NY</t>
  </si>
  <si>
    <t>Ulster County, NY</t>
  </si>
  <si>
    <t>Knoxville, TN</t>
  </si>
  <si>
    <t>Anderson County, TN</t>
  </si>
  <si>
    <t>Blount County, TN</t>
  </si>
  <si>
    <t>Knox County, TN</t>
  </si>
  <si>
    <t>Loudon County, TN</t>
  </si>
  <si>
    <t>Union County, TN</t>
  </si>
  <si>
    <t>Kokomo, IN</t>
  </si>
  <si>
    <t>Howard County, IN</t>
  </si>
  <si>
    <t>Tipton County, IN</t>
  </si>
  <si>
    <t>La Crosse, WI-MN</t>
  </si>
  <si>
    <t>Houston County, MN</t>
  </si>
  <si>
    <t>La Crosse County, WI</t>
  </si>
  <si>
    <t>Lafayette, IN</t>
  </si>
  <si>
    <t>Benton County, IN</t>
  </si>
  <si>
    <t>Carroll County, IN</t>
  </si>
  <si>
    <t>Tippecanoe County, IN</t>
  </si>
  <si>
    <t>Lafayette, LA</t>
  </si>
  <si>
    <t>Lafayette Parish, LA</t>
  </si>
  <si>
    <t>St. Martin Parish, LA</t>
  </si>
  <si>
    <t>Lake Charles, LA</t>
  </si>
  <si>
    <t>Calcasieu Parish, LA</t>
  </si>
  <si>
    <t>Cameron Parish, LA</t>
  </si>
  <si>
    <t>Lake County-Kenosha County, IL-WI</t>
  </si>
  <si>
    <t>Lake County, IL</t>
  </si>
  <si>
    <t>Kenosha County, WI</t>
  </si>
  <si>
    <t>Lake Havasu City-Kingman, AZ</t>
  </si>
  <si>
    <t>Mohave County, AZ</t>
  </si>
  <si>
    <t>Lakeland-Winter Haven, FL</t>
  </si>
  <si>
    <t>Polk County, FL</t>
  </si>
  <si>
    <t>Lancaster, PA</t>
  </si>
  <si>
    <t>Lancaster County, PA </t>
  </si>
  <si>
    <t>Lansing-East Lansing, MI</t>
  </si>
  <si>
    <t>Clinton County, MI</t>
  </si>
  <si>
    <t>Eaton County, MI</t>
  </si>
  <si>
    <t>Ingham County, MI</t>
  </si>
  <si>
    <t>Laredo, TX</t>
  </si>
  <si>
    <t>Webb County, TX</t>
  </si>
  <si>
    <t>Las Cruces, NM</t>
  </si>
  <si>
    <t>Dona Ana County, NM</t>
  </si>
  <si>
    <t>Las Vegas-Paradise, NV</t>
  </si>
  <si>
    <t>Clark County, NV</t>
  </si>
  <si>
    <t>Lawrence, KS</t>
  </si>
  <si>
    <t>Douglas County, KS</t>
  </si>
  <si>
    <t>Lawton, OK</t>
  </si>
  <si>
    <t>Comanche County, OK</t>
  </si>
  <si>
    <t>Lebanon, PA</t>
  </si>
  <si>
    <t>Lebanon County, PA</t>
  </si>
  <si>
    <t>Lewiston, ID-WA</t>
  </si>
  <si>
    <t>Nez Perce County, ID</t>
  </si>
  <si>
    <t>Asotin County, WA</t>
  </si>
  <si>
    <t>Lewiston-Auburn, ME</t>
  </si>
  <si>
    <t>Androscoggin County, ME</t>
  </si>
  <si>
    <t>Lexington-Fayette, KY</t>
  </si>
  <si>
    <t>Bourbon County, KY</t>
  </si>
  <si>
    <t>Clark County, KY</t>
  </si>
  <si>
    <t>Fayette County, KY</t>
  </si>
  <si>
    <t>Jessamine County, KY</t>
  </si>
  <si>
    <t>Scott County, KY</t>
  </si>
  <si>
    <t>Woodford County, KY</t>
  </si>
  <si>
    <t>Lima, OH</t>
  </si>
  <si>
    <t>Allen County, OH</t>
  </si>
  <si>
    <t>Lincoln, NE</t>
  </si>
  <si>
    <t>Lancaster County, NE</t>
  </si>
  <si>
    <t>Seward County, NE</t>
  </si>
  <si>
    <t>Faulkner County, AR</t>
  </si>
  <si>
    <t>Grant County, AR</t>
  </si>
  <si>
    <t>Lonoke County, AR</t>
  </si>
  <si>
    <t>Perry County, AR</t>
  </si>
  <si>
    <t>Pulaski County, AR</t>
  </si>
  <si>
    <t>Saline County, AR</t>
  </si>
  <si>
    <t>Logan, UT-ID</t>
  </si>
  <si>
    <t>Franklin County, ID</t>
  </si>
  <si>
    <t>Cache County, UT</t>
  </si>
  <si>
    <t>Longview, TX</t>
  </si>
  <si>
    <t>Gregg County, TX</t>
  </si>
  <si>
    <t>Rusk County, TX</t>
  </si>
  <si>
    <t>Upshur County, TX</t>
  </si>
  <si>
    <t>Longview, WA</t>
  </si>
  <si>
    <t>Cowlitz County, WA </t>
  </si>
  <si>
    <t>Los Angeles-Long Beach-Santa Ana, CA</t>
  </si>
  <si>
    <t>Los Angeles County, CA</t>
  </si>
  <si>
    <t>Louisville-Jefferson County, KY-IN</t>
  </si>
  <si>
    <t>Clark County, IN</t>
  </si>
  <si>
    <t>Floyd County, IN</t>
  </si>
  <si>
    <t>Harrison County, IN</t>
  </si>
  <si>
    <t>Washington County, IN</t>
  </si>
  <si>
    <t>Bullitt County, KY</t>
  </si>
  <si>
    <t>Henry County, KY</t>
  </si>
  <si>
    <t>Meade County, KY</t>
  </si>
  <si>
    <t>Nelson County, KY</t>
  </si>
  <si>
    <t>Oldham County, KY</t>
  </si>
  <si>
    <t>Shelby County, KY</t>
  </si>
  <si>
    <t>Spencer County, KY</t>
  </si>
  <si>
    <t>Trimble County, KY</t>
  </si>
  <si>
    <t>Lubbock, TX</t>
  </si>
  <si>
    <t>Crosby County, TX</t>
  </si>
  <si>
    <t>Lubbock County, TX</t>
  </si>
  <si>
    <t>Lynchburg, VA</t>
  </si>
  <si>
    <t>Amherst County, VA</t>
  </si>
  <si>
    <t>Appomattox County, VA</t>
  </si>
  <si>
    <t>Bedford County, VA</t>
  </si>
  <si>
    <t>Campbell County, VA</t>
  </si>
  <si>
    <t>Bedford City, VA</t>
  </si>
  <si>
    <t>Lynchburg City, VA</t>
  </si>
  <si>
    <t>Macon, GA</t>
  </si>
  <si>
    <t>Bibb County, GA</t>
  </si>
  <si>
    <t>Crawford County, GA</t>
  </si>
  <si>
    <t>Jones County, GA</t>
  </si>
  <si>
    <t>Monroe County, GA</t>
  </si>
  <si>
    <t>Twiggs County, GA</t>
  </si>
  <si>
    <t>Madera, CA</t>
  </si>
  <si>
    <t>Madera County, CA</t>
  </si>
  <si>
    <t>Madison, WI</t>
  </si>
  <si>
    <t>Columbia County, WI</t>
  </si>
  <si>
    <t>Dane County, WI</t>
  </si>
  <si>
    <t>Iowa County, WI</t>
  </si>
  <si>
    <t>Manchester-Nashua, NH</t>
  </si>
  <si>
    <t>Hillsborough County, NH</t>
  </si>
  <si>
    <t>Richland County, OH</t>
  </si>
  <si>
    <t>Mayagüez, PR</t>
  </si>
  <si>
    <t>Hormigueros Municipio, PR</t>
  </si>
  <si>
    <t>Mayagüez Municipio, PR</t>
  </si>
  <si>
    <t>McAllen-Edinburg-Mission, TX</t>
  </si>
  <si>
    <t>Hidalgo County, TX</t>
  </si>
  <si>
    <t>Medford, OR</t>
  </si>
  <si>
    <t>Jackson County, OR</t>
  </si>
  <si>
    <t>Memphis, TN-MS-AR</t>
  </si>
  <si>
    <t>Crittenden County, AR</t>
  </si>
  <si>
    <t>DeSoto County, MS</t>
  </si>
  <si>
    <t>Marshall County, MS</t>
  </si>
  <si>
    <t>Tate County, MS</t>
  </si>
  <si>
    <t>Tunica County, MS</t>
  </si>
  <si>
    <t>Fayette County, TN</t>
  </si>
  <si>
    <t>Shelby County, TN</t>
  </si>
  <si>
    <t>Tipton County, TN</t>
  </si>
  <si>
    <t>Merced, CA</t>
  </si>
  <si>
    <t>Merced County, CA</t>
  </si>
  <si>
    <t>Miami-Miami Beach-Kendall, FL</t>
  </si>
  <si>
    <t>Miami-Dade County, FL</t>
  </si>
  <si>
    <t>Michigan City-La Porte, IN</t>
  </si>
  <si>
    <t>LaPorte County, IN</t>
  </si>
  <si>
    <t>Midland, TX</t>
  </si>
  <si>
    <t>Midland County, TX</t>
  </si>
  <si>
    <t>Milwaukee-Waukesha-West Allis, WI</t>
  </si>
  <si>
    <t>Milwaukee County, WI</t>
  </si>
  <si>
    <t>Ozaukee County, WI</t>
  </si>
  <si>
    <t>Washington County, WI</t>
  </si>
  <si>
    <t>Waukesha County, WI</t>
  </si>
  <si>
    <t>Minneapolis-St. Paul-Bloomington, MN-WI</t>
  </si>
  <si>
    <t>Anoka County, MN</t>
  </si>
  <si>
    <t>Carver County, MN</t>
  </si>
  <si>
    <t>Chisago County, MN</t>
  </si>
  <si>
    <t>Dakota County, MN</t>
  </si>
  <si>
    <t>Hennepin County, MN</t>
  </si>
  <si>
    <t>Isanti County, MN</t>
  </si>
  <si>
    <t>Ramsey County, MN</t>
  </si>
  <si>
    <t>Scott County, MN</t>
  </si>
  <si>
    <t>Sherburne County, MN</t>
  </si>
  <si>
    <t>Washington County, MN</t>
  </si>
  <si>
    <t>Wright County, MN</t>
  </si>
  <si>
    <t>Pierce County, WI</t>
  </si>
  <si>
    <t>St. Croix County, WI</t>
  </si>
  <si>
    <t>Missoula, MT</t>
  </si>
  <si>
    <t>Missoula County, MT</t>
  </si>
  <si>
    <t>Mobile, AL</t>
  </si>
  <si>
    <t>Mobile County, AL</t>
  </si>
  <si>
    <t>Modesto, CA</t>
  </si>
  <si>
    <t>Stanislaus County, CA</t>
  </si>
  <si>
    <t>Monroe, LA</t>
  </si>
  <si>
    <t>Ouachita Parish, LA</t>
  </si>
  <si>
    <t>Union Parish, LA</t>
  </si>
  <si>
    <t>Monroe, MI</t>
  </si>
  <si>
    <t>Monroe County, MI</t>
  </si>
  <si>
    <t>Montgomery, AL</t>
  </si>
  <si>
    <t>Autauga County, AL</t>
  </si>
  <si>
    <t>Elmore County, AL</t>
  </si>
  <si>
    <t>Lowndes County, AL</t>
  </si>
  <si>
    <t>Montgomery County, AL</t>
  </si>
  <si>
    <t>Morgantown, WV</t>
  </si>
  <si>
    <t>Monongalia County, WV</t>
  </si>
  <si>
    <t>Preston County, WV</t>
  </si>
  <si>
    <t>Morristown, TN</t>
  </si>
  <si>
    <t>Grainger County, TN</t>
  </si>
  <si>
    <t>Hamblen County, TN</t>
  </si>
  <si>
    <t>Jefferson County, TN</t>
  </si>
  <si>
    <t>Mount Vernon-Anacortes, WA</t>
  </si>
  <si>
    <t>Skagit County, WA</t>
  </si>
  <si>
    <t>Muncie, IN</t>
  </si>
  <si>
    <t>Delaware County, IN</t>
  </si>
  <si>
    <t>Muskegon-Norton Shores, MI</t>
  </si>
  <si>
    <t>Muskegon County, MI</t>
  </si>
  <si>
    <t>Myrtle Beach-North Myrtle Beach-Conway, SC</t>
  </si>
  <si>
    <t>Horry County, SC</t>
  </si>
  <si>
    <t>Napa, CA</t>
  </si>
  <si>
    <t>Napa County, CA</t>
  </si>
  <si>
    <t>Naples-Marco Island, FL</t>
  </si>
  <si>
    <t>Collier County, FL</t>
  </si>
  <si>
    <t>Cannon County, TN</t>
  </si>
  <si>
    <t>Cheatham County, TN</t>
  </si>
  <si>
    <t>Davidson County, TN</t>
  </si>
  <si>
    <t>Dickson County, TN</t>
  </si>
  <si>
    <t>Hickman County, TN</t>
  </si>
  <si>
    <t>Macon County, TN</t>
  </si>
  <si>
    <t>Robertson County, TN</t>
  </si>
  <si>
    <t>Rutherford County, TN</t>
  </si>
  <si>
    <t>Smith County, TN</t>
  </si>
  <si>
    <t>Sumner County, TN</t>
  </si>
  <si>
    <t>Trousdale County, TN</t>
  </si>
  <si>
    <t>Williamson County, TN</t>
  </si>
  <si>
    <t>Wilson County, TN</t>
  </si>
  <si>
    <t>Nassau-Suffolk, NY</t>
  </si>
  <si>
    <t>Nassau County, NY</t>
  </si>
  <si>
    <t>Suffolk County, NY</t>
  </si>
  <si>
    <t>Newark-Union, NJ-PA</t>
  </si>
  <si>
    <t>Essex County, NJ</t>
  </si>
  <si>
    <t>Hunterdon County, NJ</t>
  </si>
  <si>
    <t>Morris County, NJ</t>
  </si>
  <si>
    <t>Sussex County, NJ</t>
  </si>
  <si>
    <t>Union County, NJ</t>
  </si>
  <si>
    <t>Pike County, PA</t>
  </si>
  <si>
    <t>New Haven-Milford, CT</t>
  </si>
  <si>
    <t>New Haven County, CT</t>
  </si>
  <si>
    <t>New Orleans-Metairie-Kenner, LA</t>
  </si>
  <si>
    <t>Jefferson Parish, LA</t>
  </si>
  <si>
    <t>Orleans Parish, LA</t>
  </si>
  <si>
    <t>Plaquemines Parish, LA</t>
  </si>
  <si>
    <t>St. Bernard Parish, LA</t>
  </si>
  <si>
    <t>St. Charles Parish, LA</t>
  </si>
  <si>
    <t>St. John the Baptist Parish, LA</t>
  </si>
  <si>
    <t>St. Tammany Parish, LA </t>
  </si>
  <si>
    <t>New York-White Plains-Wayne, NY-NJ</t>
  </si>
  <si>
    <t>Bergen County, NJ</t>
  </si>
  <si>
    <t>Hudson County, NJ</t>
  </si>
  <si>
    <t>Passaic County, NJ</t>
  </si>
  <si>
    <t>Bronx County, NY</t>
  </si>
  <si>
    <t>Kings County, NY</t>
  </si>
  <si>
    <t>New York County, NY</t>
  </si>
  <si>
    <t>Putnam County, NY</t>
  </si>
  <si>
    <t>Queens County, NY</t>
  </si>
  <si>
    <t>Richmond County, NY</t>
  </si>
  <si>
    <t>Rockland County, NY</t>
  </si>
  <si>
    <t>Westchester County, NY</t>
  </si>
  <si>
    <t>Niles-Benton Harbor, MI</t>
  </si>
  <si>
    <t>Berrien County, MI</t>
  </si>
  <si>
    <t>Norwich-New London, CT</t>
  </si>
  <si>
    <t>New London County, CT</t>
  </si>
  <si>
    <t>Oakland-Fremont-Hayward, CA</t>
  </si>
  <si>
    <t>Alameda County, CA</t>
  </si>
  <si>
    <t>Contra Costa County, CA</t>
  </si>
  <si>
    <t>Ocala, FL</t>
  </si>
  <si>
    <t>Marion County, FL</t>
  </si>
  <si>
    <t>Ocean City, NJ</t>
  </si>
  <si>
    <t>Cape May County, NJ</t>
  </si>
  <si>
    <t>Odessa, TX</t>
  </si>
  <si>
    <t>Ector County, TX</t>
  </si>
  <si>
    <t>Ogden-Clearfield, UT</t>
  </si>
  <si>
    <t>Davis County, UT</t>
  </si>
  <si>
    <t>Morgan County, UT</t>
  </si>
  <si>
    <t>Weber County, UT</t>
  </si>
  <si>
    <t>Oklahoma City, OK</t>
  </si>
  <si>
    <t>Canadian County, OK</t>
  </si>
  <si>
    <t>Cleveland County, OK</t>
  </si>
  <si>
    <t>Grady County, OK</t>
  </si>
  <si>
    <t>Lincoln County, OK</t>
  </si>
  <si>
    <t>Logan County, OK</t>
  </si>
  <si>
    <t>McClain County, OK</t>
  </si>
  <si>
    <t>Oklahoma County, OK</t>
  </si>
  <si>
    <t>Olympia, WA</t>
  </si>
  <si>
    <t>Thurston County, WA</t>
  </si>
  <si>
    <t>Omaha-Council Bluffs, NE-IA</t>
  </si>
  <si>
    <t>Harrison County, IA</t>
  </si>
  <si>
    <t>Mills County, IA</t>
  </si>
  <si>
    <t>Pottawattamie County, IA</t>
  </si>
  <si>
    <t>Cass County, NE</t>
  </si>
  <si>
    <t>Douglas County, NE</t>
  </si>
  <si>
    <t>Sarpy County, NE</t>
  </si>
  <si>
    <t>Saunders County, NE</t>
  </si>
  <si>
    <t>Washington County, NE</t>
  </si>
  <si>
    <t>Orlando-Kissimmee, FL</t>
  </si>
  <si>
    <t>Lake County, FL</t>
  </si>
  <si>
    <t>Orange County, FL</t>
  </si>
  <si>
    <t>Osceola County, FL</t>
  </si>
  <si>
    <t>Seminole County, FL</t>
  </si>
  <si>
    <t>Oshkosh-Neenah, WI</t>
  </si>
  <si>
    <t>Winnebago County, WI</t>
  </si>
  <si>
    <t>Owensboro, KY</t>
  </si>
  <si>
    <t>Daviess County, KY</t>
  </si>
  <si>
    <t>Hancock County, KY</t>
  </si>
  <si>
    <t>McLean County, KY</t>
  </si>
  <si>
    <t>Oxnard-Thousand Oaks-Ventura, CA</t>
  </si>
  <si>
    <t>Ventura County, CA</t>
  </si>
  <si>
    <t>Palm Bay-Melbourne-Titusville, FL</t>
  </si>
  <si>
    <t>Brevard County, FL</t>
  </si>
  <si>
    <t>Palm Coast, FL</t>
  </si>
  <si>
    <t>Flagler County, FL</t>
  </si>
  <si>
    <t>Panama City-Lynn Haven, FL</t>
  </si>
  <si>
    <t>Bay County, FL</t>
  </si>
  <si>
    <t>Parkersburg-Marietta-Vienna, WV-OH</t>
  </si>
  <si>
    <t>Washington County, OH</t>
  </si>
  <si>
    <t>Pleasants County, WV</t>
  </si>
  <si>
    <t>Wirt County, WV</t>
  </si>
  <si>
    <t>Wood County, WV</t>
  </si>
  <si>
    <t>Pascagoula, MS</t>
  </si>
  <si>
    <t>George County, MS</t>
  </si>
  <si>
    <t>Jackson County, MS</t>
  </si>
  <si>
    <t>Peabody, MA</t>
  </si>
  <si>
    <t>Essex County, MA</t>
  </si>
  <si>
    <t>Pensacola-Ferry Pass-Brent, FL</t>
  </si>
  <si>
    <t>Escambia County, FL</t>
  </si>
  <si>
    <t>Santa Rosa County, FL</t>
  </si>
  <si>
    <t>Peoria, IL</t>
  </si>
  <si>
    <t>Marshall County, IL</t>
  </si>
  <si>
    <t>Peoria County, IL</t>
  </si>
  <si>
    <t>Stark County, IL</t>
  </si>
  <si>
    <t>Tazewell County, IL</t>
  </si>
  <si>
    <t>Woodford County, IL</t>
  </si>
  <si>
    <t>Philadelphia, PA</t>
  </si>
  <si>
    <t>Bucks County, PA</t>
  </si>
  <si>
    <t>Chester County, PA</t>
  </si>
  <si>
    <t>Delaware County, PA</t>
  </si>
  <si>
    <t>Montgomery County, PA</t>
  </si>
  <si>
    <t>Philadelphia County, PA</t>
  </si>
  <si>
    <t>Phoenix-Mesa-Scottsdale, AZ</t>
  </si>
  <si>
    <t>Maricopa County, AZ</t>
  </si>
  <si>
    <t>Pinal County, AZ</t>
  </si>
  <si>
    <t>Pine Bluff, AR</t>
  </si>
  <si>
    <t>Cleveland County, AR</t>
  </si>
  <si>
    <t>Jefferson County, AR</t>
  </si>
  <si>
    <t>Lincoln County, AR</t>
  </si>
  <si>
    <t>Pittsburgh, PA</t>
  </si>
  <si>
    <t>Allegheny County, PA</t>
  </si>
  <si>
    <t>Armstrong County, PA</t>
  </si>
  <si>
    <t>Beaver County, PA</t>
  </si>
  <si>
    <t>Butler County, PA</t>
  </si>
  <si>
    <t>Fayette County, PA</t>
  </si>
  <si>
    <t>Washington County, PA</t>
  </si>
  <si>
    <t>Westmoreland County, PA</t>
  </si>
  <si>
    <t>Pittsfield, MA</t>
  </si>
  <si>
    <t>Berkshire County, MA</t>
  </si>
  <si>
    <t>Pocatello, ID</t>
  </si>
  <si>
    <t>Bannock County, ID</t>
  </si>
  <si>
    <t>Power County, ID</t>
  </si>
  <si>
    <t>Ponce, PR</t>
  </si>
  <si>
    <t>Juana Díaz Municipio, PR</t>
  </si>
  <si>
    <t>Ponce Municipio, PR</t>
  </si>
  <si>
    <t>Villalba Municipio, PR</t>
  </si>
  <si>
    <t>Portland-South Portland-Biddeford, ME</t>
  </si>
  <si>
    <t>Cumberland County, ME</t>
  </si>
  <si>
    <t>Sagadahoc County, ME</t>
  </si>
  <si>
    <t>York County, ME</t>
  </si>
  <si>
    <t>Portland-Vancouver-Beaverton, OR-WA</t>
  </si>
  <si>
    <t>Clackamas County, OR</t>
  </si>
  <si>
    <t>Columbia County, OR</t>
  </si>
  <si>
    <t>Multnomah County, OR</t>
  </si>
  <si>
    <t>Washington County, OR</t>
  </si>
  <si>
    <t>Yamhill County, OR</t>
  </si>
  <si>
    <t>Clark County, WA</t>
  </si>
  <si>
    <t>Skamania County, WA</t>
  </si>
  <si>
    <t>Martin County, FL</t>
  </si>
  <si>
    <t>St. Lucie County, FL</t>
  </si>
  <si>
    <t>Poughkeepsie-Newburgh-Middletown, NY</t>
  </si>
  <si>
    <t>Dutchess County, NY</t>
  </si>
  <si>
    <t>Orange County, NY</t>
  </si>
  <si>
    <t>Prescott, AZ</t>
  </si>
  <si>
    <t>Yavapai County, AZ</t>
  </si>
  <si>
    <t>Bristol County, MA</t>
  </si>
  <si>
    <t>Bristol County, RI</t>
  </si>
  <si>
    <t>Kent County, RI</t>
  </si>
  <si>
    <t>Newport County, RI</t>
  </si>
  <si>
    <t>Providence County, RI</t>
  </si>
  <si>
    <t>Washington County, RI</t>
  </si>
  <si>
    <t>Provo-Orem, UT</t>
  </si>
  <si>
    <t>Juab County, UT</t>
  </si>
  <si>
    <t>Utah County, UT</t>
  </si>
  <si>
    <t>Pueblo, CO</t>
  </si>
  <si>
    <t>Pueblo County, CO</t>
  </si>
  <si>
    <t>Punta Gorda, FL</t>
  </si>
  <si>
    <t>Charlotte County, FL</t>
  </si>
  <si>
    <t>Racine, WI</t>
  </si>
  <si>
    <t>Racine County, WI</t>
  </si>
  <si>
    <t>Raleigh-Cary, NC</t>
  </si>
  <si>
    <t>Franklin County, NC</t>
  </si>
  <si>
    <t>Johnston County, NC</t>
  </si>
  <si>
    <t>Wake County, NC</t>
  </si>
  <si>
    <t>Rapid City, SD</t>
  </si>
  <si>
    <t>Meade County, SD</t>
  </si>
  <si>
    <t>Pennington County, SD</t>
  </si>
  <si>
    <t>Reading, PA</t>
  </si>
  <si>
    <t>Berks County, PA</t>
  </si>
  <si>
    <t>Redding, CA</t>
  </si>
  <si>
    <t>Shasta County, CA</t>
  </si>
  <si>
    <t>Reno-Sparks, NV</t>
  </si>
  <si>
    <t>Storey County, NV</t>
  </si>
  <si>
    <t>Washoe County, NV</t>
  </si>
  <si>
    <t>Richmond, VA</t>
  </si>
  <si>
    <t>Amelia County, VA</t>
  </si>
  <si>
    <t>Caroline County, VA</t>
  </si>
  <si>
    <t>Charles City County, VA</t>
  </si>
  <si>
    <t>Chesterfield County, VA</t>
  </si>
  <si>
    <t>Cumberland County, VA</t>
  </si>
  <si>
    <t>Dinwiddie County, VA</t>
  </si>
  <si>
    <t>Goochland County, VA</t>
  </si>
  <si>
    <t>Hanover County, VA</t>
  </si>
  <si>
    <t>Henrico County, VA</t>
  </si>
  <si>
    <t>King and Queen County, VA</t>
  </si>
  <si>
    <t>King William County, VA</t>
  </si>
  <si>
    <t>Louisa County, VA</t>
  </si>
  <si>
    <t>New Kent County, VA</t>
  </si>
  <si>
    <t>Powhatan County, VA</t>
  </si>
  <si>
    <t>Prince George County, VA</t>
  </si>
  <si>
    <t>Sussex County, VA</t>
  </si>
  <si>
    <t>Colonial Heights City, VA</t>
  </si>
  <si>
    <t>Hopewell City, VA</t>
  </si>
  <si>
    <t>Petersburg City, VA</t>
  </si>
  <si>
    <t>Richmond City, VA</t>
  </si>
  <si>
    <t>Riverside-San Bernardino-Ontario, CA</t>
  </si>
  <si>
    <t>Riverside County, CA</t>
  </si>
  <si>
    <t>San Bernardino County, CA</t>
  </si>
  <si>
    <t>Roanoke, VA</t>
  </si>
  <si>
    <t>Botetourt County, VA</t>
  </si>
  <si>
    <t>Craig County, VA</t>
  </si>
  <si>
    <t>Franklin County, VA</t>
  </si>
  <si>
    <t>Roanoke County, VA</t>
  </si>
  <si>
    <t>Roanoke City, VA</t>
  </si>
  <si>
    <t>Salem City, VA</t>
  </si>
  <si>
    <t>Rochester, MN</t>
  </si>
  <si>
    <t>Dodge County, MN</t>
  </si>
  <si>
    <t>Olmsted County, MN</t>
  </si>
  <si>
    <t>Wabasha County, MN</t>
  </si>
  <si>
    <t>Rochester, NY</t>
  </si>
  <si>
    <t>Livingston County, NY</t>
  </si>
  <si>
    <t>Monroe County, NY</t>
  </si>
  <si>
    <t>Ontario County, NY</t>
  </si>
  <si>
    <t>Orleans County, NY</t>
  </si>
  <si>
    <t>Wayne County, NY</t>
  </si>
  <si>
    <t>Rockford, IL</t>
  </si>
  <si>
    <t>Boone County, IL</t>
  </si>
  <si>
    <t>Winnebago County, IL</t>
  </si>
  <si>
    <t>Rockingham County, NH</t>
  </si>
  <si>
    <t>Strafford County, NH</t>
  </si>
  <si>
    <t>Rocky Mount, NC</t>
  </si>
  <si>
    <t>Edgecombe County, NC</t>
  </si>
  <si>
    <t>Nash County, NC</t>
  </si>
  <si>
    <t>Rome, GA</t>
  </si>
  <si>
    <t>Floyd County, GA</t>
  </si>
  <si>
    <t>Sacramento--Arden-Arcade--Roseville, CA</t>
  </si>
  <si>
    <t>El Dorado County, CA</t>
  </si>
  <si>
    <t>Placer County, CA</t>
  </si>
  <si>
    <t>Sacramento County, CA</t>
  </si>
  <si>
    <t>Yolo County, CA</t>
  </si>
  <si>
    <t>Saginaw-Saginaw Township North, MI</t>
  </si>
  <si>
    <t>Saginaw County, MI</t>
  </si>
  <si>
    <t>St. Cloud, MN</t>
  </si>
  <si>
    <t>Benton County, MN</t>
  </si>
  <si>
    <t>Stearns County, MN</t>
  </si>
  <si>
    <t>St. George, UT</t>
  </si>
  <si>
    <t>Washington County, UT</t>
  </si>
  <si>
    <t>St. Joseph, MO-KS</t>
  </si>
  <si>
    <t>Doniphan County, KS</t>
  </si>
  <si>
    <t>Andrew County, MO</t>
  </si>
  <si>
    <t>Buchanan County, MO</t>
  </si>
  <si>
    <t>DeKalb County, MO</t>
  </si>
  <si>
    <t>St. Louis, MO-IL</t>
  </si>
  <si>
    <t>Bond County, IL</t>
  </si>
  <si>
    <t>Calhoun County, IL</t>
  </si>
  <si>
    <t>Clinton County, IL</t>
  </si>
  <si>
    <t>Jersey County, IL</t>
  </si>
  <si>
    <t>Macoupin County, IL</t>
  </si>
  <si>
    <t>Madison County, IL</t>
  </si>
  <si>
    <t>Monroe County, IL</t>
  </si>
  <si>
    <t>St. Clair County, IL</t>
  </si>
  <si>
    <t>Crawford County, MO</t>
  </si>
  <si>
    <t>Franklin County, MO</t>
  </si>
  <si>
    <t>Jefferson County, MO</t>
  </si>
  <si>
    <t>Lincoln County, MO</t>
  </si>
  <si>
    <t>St. Charles County, MO</t>
  </si>
  <si>
    <t>St. Louis County, MO</t>
  </si>
  <si>
    <t>Warren County, MO</t>
  </si>
  <si>
    <t>Washington County, MO</t>
  </si>
  <si>
    <t>St. Louis City, MO</t>
  </si>
  <si>
    <t>Salem, OR</t>
  </si>
  <si>
    <t>Marion County, OR</t>
  </si>
  <si>
    <t>Polk County, OR</t>
  </si>
  <si>
    <t>Salinas, CA</t>
  </si>
  <si>
    <t>Monterey County, CA</t>
  </si>
  <si>
    <t>Salisbury, MD</t>
  </si>
  <si>
    <t>Somerset County, MD</t>
  </si>
  <si>
    <t>Wicomico County, MD</t>
  </si>
  <si>
    <t>Salt Lake City, UT</t>
  </si>
  <si>
    <t>Salt Lake County, UT</t>
  </si>
  <si>
    <t>Summit County, UT</t>
  </si>
  <si>
    <t>Tooele County, UT</t>
  </si>
  <si>
    <t>San Angelo, TX</t>
  </si>
  <si>
    <t>Irion County, TX</t>
  </si>
  <si>
    <t>Tom Green County, TX</t>
  </si>
  <si>
    <t>San Antonio, TX</t>
  </si>
  <si>
    <t>Atascosa County, TX</t>
  </si>
  <si>
    <t>Bandera County, TX</t>
  </si>
  <si>
    <t>Bexar County, TX</t>
  </si>
  <si>
    <t>Comal County, TX</t>
  </si>
  <si>
    <t>Guadalupe County, TX</t>
  </si>
  <si>
    <t>Kendall County, TX</t>
  </si>
  <si>
    <t>Medina County, TX</t>
  </si>
  <si>
    <t>Wilson County, TX</t>
  </si>
  <si>
    <t>San Diego-Carlsbad-San Marcos, CA</t>
  </si>
  <si>
    <t>San Diego County, CA</t>
  </si>
  <si>
    <t>Sandusky, OH</t>
  </si>
  <si>
    <t>Erie County, OH</t>
  </si>
  <si>
    <t>Marin County, CA</t>
  </si>
  <si>
    <t>San Francisco County, CA</t>
  </si>
  <si>
    <t>San Mateo County, CA</t>
  </si>
  <si>
    <t>San Germán-Cabo Rojo, PR</t>
  </si>
  <si>
    <t>Cabo Rojo Municipio, PR</t>
  </si>
  <si>
    <t>Lajas Municipio, PR</t>
  </si>
  <si>
    <t>Sabana Grande Municipio, PR</t>
  </si>
  <si>
    <t>San Germán Municipio, PR</t>
  </si>
  <si>
    <t>San Jose-Sunnyvale-Santa Clara, CA</t>
  </si>
  <si>
    <t>San Benito County, CA</t>
  </si>
  <si>
    <t>Santa Clara County, CA</t>
  </si>
  <si>
    <t>San Juan-Caguas-Guaynabo, PR</t>
  </si>
  <si>
    <t>Aguas Buenas Municipio, PR</t>
  </si>
  <si>
    <t>Aibonito Municipio, PR</t>
  </si>
  <si>
    <t>Arecibo Municipio, PR</t>
  </si>
  <si>
    <t>Barceloneta Municipio, PR</t>
  </si>
  <si>
    <t>Barranquitas Municipio, PR</t>
  </si>
  <si>
    <t>Bayamón Municipio, PR</t>
  </si>
  <si>
    <t>Caguas Municipio, PR</t>
  </si>
  <si>
    <t>Camuy Municipio, PR</t>
  </si>
  <si>
    <t>Canóvanas Municipio, PR</t>
  </si>
  <si>
    <t>Carolina Municipio, PR</t>
  </si>
  <si>
    <t>Cataño Municipio, PR</t>
  </si>
  <si>
    <t>Cayey Municipio, PR</t>
  </si>
  <si>
    <t>Ciales Municipio, PR</t>
  </si>
  <si>
    <t>Cidra Municipio, PR</t>
  </si>
  <si>
    <t>Comerío Municipio, PR</t>
  </si>
  <si>
    <t>Corozal Municipio, PR</t>
  </si>
  <si>
    <t>Dorado Municipio, PR</t>
  </si>
  <si>
    <t>Florida Municipio, PR</t>
  </si>
  <si>
    <t>Guaynabo Municipio, PR</t>
  </si>
  <si>
    <t>Gurabo Municipio, PR</t>
  </si>
  <si>
    <t>Hatillo Municipio, PR</t>
  </si>
  <si>
    <t>Humacao Municipio, PR</t>
  </si>
  <si>
    <t>Juncos Municipio, PR</t>
  </si>
  <si>
    <t>Las Piedras Municipio, PR</t>
  </si>
  <si>
    <t>Loíza Municipio, PR</t>
  </si>
  <si>
    <t>Manatí Municipio, PR</t>
  </si>
  <si>
    <t>Maunabo Municipio, PR</t>
  </si>
  <si>
    <t>Morovis Municipio, PR</t>
  </si>
  <si>
    <t>Naguabo Municipio, PR</t>
  </si>
  <si>
    <t>Naranjito Municipio, PR</t>
  </si>
  <si>
    <t>Orocovis Municipio, PR</t>
  </si>
  <si>
    <t>Quebradillas Municipio, PR</t>
  </si>
  <si>
    <t>Río Grande Municipio, PR</t>
  </si>
  <si>
    <t>San Juan Municipio, PR</t>
  </si>
  <si>
    <t>San Lorenzo Municipio, PR</t>
  </si>
  <si>
    <t>Toa Alta Municipio, PR</t>
  </si>
  <si>
    <t>Toa Baja Municipio, PR</t>
  </si>
  <si>
    <t>Trujillo Alto Municipio, PR</t>
  </si>
  <si>
    <t>Vega Alta Municipio, PR</t>
  </si>
  <si>
    <t>Vega Baja Municipio, PR</t>
  </si>
  <si>
    <t>Yabucoa Municipio, PR</t>
  </si>
  <si>
    <t>San Luis Obispo-Paso Robles, CA</t>
  </si>
  <si>
    <t>San Luis Obispo County, CA</t>
  </si>
  <si>
    <t>Orange County, CA</t>
  </si>
  <si>
    <t>Santa Barbara-Santa Maria-Goleta, CA</t>
  </si>
  <si>
    <t>Santa Barbara County, CA</t>
  </si>
  <si>
    <t>Santa Cruz-Watsonville, CA</t>
  </si>
  <si>
    <t>Santa Cruz County, CA</t>
  </si>
  <si>
    <t>Santa Fe, NM</t>
  </si>
  <si>
    <t>Santa Fe County, NM</t>
  </si>
  <si>
    <t>Santa Rosa-Petaluma, CA</t>
  </si>
  <si>
    <t>Sonoma County, CA</t>
  </si>
  <si>
    <t>Savannah, GA</t>
  </si>
  <si>
    <t>Bryan County, GA</t>
  </si>
  <si>
    <t>Chatham County, GA</t>
  </si>
  <si>
    <t>Effingham County, GA</t>
  </si>
  <si>
    <t>Scranton--Wilkes-Barre, PA</t>
  </si>
  <si>
    <t>Lackawanna County, PA</t>
  </si>
  <si>
    <t>Luzerne County, PA</t>
  </si>
  <si>
    <t>Wyoming County, PA</t>
  </si>
  <si>
    <t>Seattle-Bellevue-Everett, WA</t>
  </si>
  <si>
    <t>King County, WA</t>
  </si>
  <si>
    <t>Snohomish County, WA</t>
  </si>
  <si>
    <t>Indian River County, FL</t>
  </si>
  <si>
    <t>Sheboygan, WI</t>
  </si>
  <si>
    <t>Sheboygan County, WI</t>
  </si>
  <si>
    <t>Sherman-Denison, TX</t>
  </si>
  <si>
    <t>Grayson County, TX</t>
  </si>
  <si>
    <t>Shreveport-Bossier City, LA</t>
  </si>
  <si>
    <t>Bossier Parish, LA</t>
  </si>
  <si>
    <t>Caddo Parish, LA</t>
  </si>
  <si>
    <t>De Soto Parish, LA</t>
  </si>
  <si>
    <t>Sioux City, IA-NE-SD</t>
  </si>
  <si>
    <t>Woodbury County, IA</t>
  </si>
  <si>
    <t>Dakota County, NE</t>
  </si>
  <si>
    <t>Dixon County, NE</t>
  </si>
  <si>
    <t>Union County, SD</t>
  </si>
  <si>
    <t>Sioux Falls, SD</t>
  </si>
  <si>
    <t>Lincoln County, SD</t>
  </si>
  <si>
    <t>McCook County, SD</t>
  </si>
  <si>
    <t>Minnehaha County, SD</t>
  </si>
  <si>
    <t>Turner County, SD</t>
  </si>
  <si>
    <t>South Bend-Mishawaka, IN-MI</t>
  </si>
  <si>
    <t>St. Joseph County, IN</t>
  </si>
  <si>
    <t>Cass County, MI</t>
  </si>
  <si>
    <t>Spartanburg, SC</t>
  </si>
  <si>
    <t>Spartanburg County, SC</t>
  </si>
  <si>
    <t>Spokane, WA</t>
  </si>
  <si>
    <t>Spokane County, WA</t>
  </si>
  <si>
    <t>Springfield, IL</t>
  </si>
  <si>
    <t>Menard County, IL</t>
  </si>
  <si>
    <t>Sangamon County, IL</t>
  </si>
  <si>
    <t>Springfield, MA</t>
  </si>
  <si>
    <t>66 RUG IV</t>
  </si>
  <si>
    <t>ES3</t>
  </si>
  <si>
    <t>ES2</t>
  </si>
  <si>
    <t>ES1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</si>
  <si>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</si>
  <si>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</si>
  <si>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</si>
  <si>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</si>
  <si>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</si>
  <si>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</si>
  <si>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</si>
  <si>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</si>
  <si>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</si>
  <si>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</si>
  <si>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</si>
  <si>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LC2</t>
  </si>
  <si>
    <t>LD1</t>
  </si>
  <si>
    <t>LC1</t>
  </si>
  <si>
    <t>LB2</t>
  </si>
  <si>
    <t>LB1</t>
  </si>
  <si>
    <t>CE2</t>
  </si>
  <si>
    <t>CE1</t>
  </si>
  <si>
    <t>CD2</t>
  </si>
  <si>
    <t>CD1</t>
  </si>
  <si>
    <t>Nursing</t>
  </si>
  <si>
    <t>Wage Index:</t>
  </si>
  <si>
    <t>Dubuque</t>
  </si>
  <si>
    <t>Great Falls</t>
  </si>
  <si>
    <t>Missoula</t>
  </si>
  <si>
    <t>Oklahoma City</t>
  </si>
  <si>
    <t>St. Cloud</t>
  </si>
  <si>
    <t>Sioux Falls</t>
  </si>
  <si>
    <t>Tulsa</t>
  </si>
  <si>
    <t>Waterloo-Cedar Falls</t>
  </si>
  <si>
    <t xml:space="preserve">CBSA </t>
  </si>
  <si>
    <t>Code</t>
  </si>
  <si>
    <t>Non-Urban Area</t>
  </si>
  <si>
    <t>Facility</t>
  </si>
  <si>
    <t>National</t>
  </si>
  <si>
    <t>RUG IV</t>
  </si>
  <si>
    <t>Score</t>
  </si>
  <si>
    <t>Case</t>
  </si>
  <si>
    <t>Extensive Services</t>
  </si>
  <si>
    <t>Clinically Complex</t>
  </si>
  <si>
    <t>Reduced Physical Function</t>
  </si>
  <si>
    <t>Special Care High</t>
  </si>
  <si>
    <t>Special Care Low</t>
  </si>
  <si>
    <t>Rehab Plus Extensive Services</t>
  </si>
  <si>
    <t>Rehabilitation</t>
  </si>
  <si>
    <t>Behavior &amp; Cognition</t>
  </si>
  <si>
    <t>Current</t>
  </si>
  <si>
    <t>What If</t>
  </si>
  <si>
    <t>Dollars</t>
  </si>
  <si>
    <t>Current Case Mix</t>
  </si>
  <si>
    <t>What If … Case Mix</t>
  </si>
  <si>
    <t>Case Mix</t>
  </si>
  <si>
    <t>Current Revenue</t>
  </si>
  <si>
    <t>What If… Revenue</t>
  </si>
  <si>
    <t>Difference</t>
  </si>
  <si>
    <t>Revenue</t>
  </si>
  <si>
    <t>What If…</t>
  </si>
  <si>
    <t>Trach/Vent/Respirator</t>
  </si>
  <si>
    <t>Isolation for Inf Disease</t>
  </si>
  <si>
    <t>Depressed</t>
  </si>
  <si>
    <t>Not Depressed</t>
  </si>
  <si>
    <t>Nursing Rehab 2+</t>
  </si>
  <si>
    <t>Facility Revenue</t>
  </si>
  <si>
    <t>National Revenue</t>
  </si>
  <si>
    <t>CBSA</t>
  </si>
  <si>
    <t>Des Moines (Dallas, Guthrie, Madison, Polk &amp; Warren County)</t>
  </si>
  <si>
    <t>Duluth-Superior (Carlton, Douglas &amp; St. Louis County)</t>
  </si>
  <si>
    <t>Eau Claire (Chippewa &amp; Eau Claire County)</t>
  </si>
  <si>
    <t>Fargo-Moorhead (Cass &amp; Clay County)</t>
  </si>
  <si>
    <t>Grand Forks (Grand Forks &amp; Polk County)</t>
  </si>
  <si>
    <t>Green Bay (Brown, Kewaunee &amp; Oconto County)</t>
  </si>
  <si>
    <t>Madison (Columbia, Dane, Green &amp; Iowa County)</t>
  </si>
  <si>
    <t>Mankato-North Mankato (Blue Earth &amp; Nicollet)</t>
  </si>
  <si>
    <t>Milwaukee-Waukesha-West Allis</t>
  </si>
  <si>
    <t>Minneapolis-St. Paul-Bloomington</t>
  </si>
  <si>
    <t>Rapid City (Custer, Meade &amp; Pennington County)</t>
  </si>
  <si>
    <t>PT</t>
  </si>
  <si>
    <t>OT</t>
  </si>
  <si>
    <t>NTA component</t>
  </si>
  <si>
    <t xml:space="preserve">SLP </t>
  </si>
  <si>
    <t>PDPM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</si>
  <si>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</si>
  <si>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</si>
  <si>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</si>
  <si>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</si>
  <si>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</si>
  <si>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</si>
  <si>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</si>
  <si>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</si>
  <si>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</si>
  <si>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</si>
  <si>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</si>
  <si>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</si>
  <si>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</si>
  <si>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</si>
  <si>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</si>
  <si>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</si>
  <si>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</si>
  <si>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</si>
  <si>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</si>
  <si>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</si>
  <si>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</si>
  <si>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</si>
  <si>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</si>
  <si>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</si>
  <si>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Physical Therapy</t>
  </si>
  <si>
    <t>Occupational Therapy</t>
  </si>
  <si>
    <t>Speech Therapy</t>
  </si>
  <si>
    <t>HDE2</t>
  </si>
  <si>
    <t>HDE1</t>
  </si>
  <si>
    <t>HBC2</t>
  </si>
  <si>
    <t>HBC1</t>
  </si>
  <si>
    <t>LDE2</t>
  </si>
  <si>
    <t>LDE1</t>
  </si>
  <si>
    <t>LBC2</t>
  </si>
  <si>
    <t>LBC1</t>
  </si>
  <si>
    <t>CDE2</t>
  </si>
  <si>
    <t>CDE1</t>
  </si>
  <si>
    <t>CBC2</t>
  </si>
  <si>
    <t>CBC1</t>
  </si>
  <si>
    <t>BAB2</t>
  </si>
  <si>
    <t>BAB1</t>
  </si>
  <si>
    <t>PDE2</t>
  </si>
  <si>
    <t>PDE1</t>
  </si>
  <si>
    <t>PBC2</t>
  </si>
  <si>
    <t>PBC1</t>
  </si>
  <si>
    <t>Non-Case-Mix</t>
  </si>
  <si>
    <t>SLP</t>
  </si>
  <si>
    <t xml:space="preserve">Nursing </t>
  </si>
  <si>
    <t>GG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</si>
  <si>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</si>
  <si>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</si>
  <si>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</si>
  <si>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</si>
  <si>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</si>
  <si>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</si>
  <si>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</si>
  <si>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</si>
  <si>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</si>
  <si>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</si>
  <si>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</si>
  <si>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</si>
  <si>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</si>
  <si>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</si>
  <si>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</si>
  <si>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</si>
  <si>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0--5</t>
  </si>
  <si>
    <t>6--9</t>
  </si>
  <si>
    <t>10--23</t>
  </si>
  <si>
    <t>PT/OT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</si>
  <si>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</si>
  <si>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</si>
  <si>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</si>
  <si>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</si>
  <si>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</si>
  <si>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</si>
  <si>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</si>
  <si>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</si>
  <si>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</si>
  <si>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</si>
  <si>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</si>
  <si>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</si>
  <si>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NTA</t>
  </si>
  <si>
    <t>NA</t>
  </si>
  <si>
    <t>NB</t>
  </si>
  <si>
    <t>NC</t>
  </si>
  <si>
    <t>ND</t>
  </si>
  <si>
    <t>NE</t>
  </si>
  <si>
    <t>NF</t>
  </si>
  <si>
    <t>12+</t>
  </si>
  <si>
    <t>9--11</t>
  </si>
  <si>
    <t>6--8</t>
  </si>
  <si>
    <t>3--5</t>
  </si>
  <si>
    <t>1--2</t>
  </si>
  <si>
    <t>0--14</t>
  </si>
  <si>
    <t>6--14</t>
  </si>
  <si>
    <t>15--16</t>
  </si>
  <si>
    <t>11--16</t>
  </si>
  <si>
    <t>HIPPS</t>
  </si>
  <si>
    <t>Character</t>
  </si>
  <si>
    <t>G</t>
  </si>
  <si>
    <t>Flat</t>
  </si>
  <si>
    <t>NTA Component</t>
  </si>
  <si>
    <t>Labor Portion</t>
  </si>
  <si>
    <t>PDPM Classification System with Medicare Case Mix Indices</t>
  </si>
  <si>
    <t>Physical and Occupational Therapy</t>
  </si>
  <si>
    <t>also necessary to determine if the resident had a</t>
  </si>
  <si>
    <t xml:space="preserve">The primary clinical category for each resident will </t>
  </si>
  <si>
    <t>will align with a PT/OT Clinical category.</t>
  </si>
  <si>
    <t>surgery related to the primary diagnosis during the</t>
  </si>
  <si>
    <t>preceding hospital stay. The default clinical category</t>
  </si>
  <si>
    <t>be mapped from the appropriate ICD-10 code. It is</t>
  </si>
  <si>
    <t xml:space="preserve">Determine the GG function score, it will be the same </t>
  </si>
  <si>
    <t>for both the PT and OT category, which will identify</t>
  </si>
  <si>
    <t xml:space="preserve">the same case-mix group. </t>
  </si>
  <si>
    <t xml:space="preserve">The PT and OT categories have the same case-mix </t>
  </si>
  <si>
    <t>group, however, each group has separate PT and OT</t>
  </si>
  <si>
    <t>case-mix index and rate.</t>
  </si>
  <si>
    <t>Residents will be screened for the presence of an</t>
  </si>
  <si>
    <t>SLP-related comorbidity. (None, any one, any two,</t>
  </si>
  <si>
    <t>or all three)</t>
  </si>
  <si>
    <t>As well as:</t>
  </si>
  <si>
    <t xml:space="preserve">Presence of a swallowing disorder or mechanically </t>
  </si>
  <si>
    <t>altered diet (neither, either or both)</t>
  </si>
  <si>
    <t>Components</t>
  </si>
  <si>
    <t>BIMS score is completed (not GG function score)</t>
  </si>
  <si>
    <t>Behavior SX Cognition</t>
  </si>
  <si>
    <t>Nursing Rehab 0--1</t>
  </si>
  <si>
    <t>CMG</t>
  </si>
  <si>
    <t xml:space="preserve">1st </t>
  </si>
  <si>
    <t>2nd</t>
  </si>
  <si>
    <t>3rd</t>
  </si>
  <si>
    <t>4th</t>
  </si>
  <si>
    <t>5th</t>
  </si>
  <si>
    <t>PT/OT Group</t>
  </si>
  <si>
    <t>Nursing Group</t>
  </si>
  <si>
    <t>NTA Group</t>
  </si>
  <si>
    <t xml:space="preserve">The NTA Component is determined by a sum of </t>
  </si>
  <si>
    <t>points assigned to the presence of 50 different</t>
  </si>
  <si>
    <t xml:space="preserve">conditions or extensive services. These are all </t>
  </si>
  <si>
    <t>identified on the MDS, except the HIV/AIDS diagnosis</t>
  </si>
  <si>
    <t>which is found on the Medicare claim (ICD-10 code</t>
  </si>
  <si>
    <t>B20) and is assigned 8 points. The total of all assigned</t>
  </si>
  <si>
    <t>points will determine the case-mix group and index.</t>
  </si>
  <si>
    <t>The non-case mix component is a flat rate determined</t>
  </si>
  <si>
    <t xml:space="preserve">by CMS and applied for all residents. </t>
  </si>
  <si>
    <t>The first PDPM nursing group that the resident</t>
  </si>
  <si>
    <t xml:space="preserve">qualifies for is assigned. This group is determined </t>
  </si>
  <si>
    <t>based on qualifying services, conditions and resources</t>
  </si>
  <si>
    <t xml:space="preserve">that resident requires. </t>
  </si>
  <si>
    <t>consistent use of a ventilator or respirator, or require</t>
  </si>
  <si>
    <t>isolation or quarantine for an active infectious disease</t>
  </si>
  <si>
    <t xml:space="preserve">WHILE A RESIDENT- along with a nursing function </t>
  </si>
  <si>
    <t>score of 14 or less. (If nursing function score is 15 or</t>
  </si>
  <si>
    <t>16-skip to clinically complex group)</t>
  </si>
  <si>
    <t xml:space="preserve">and have a nursing function score of 14 or less. </t>
  </si>
  <si>
    <t xml:space="preserve">End-split for depression. </t>
  </si>
  <si>
    <t xml:space="preserve">nursing function score less than 14 and identify </t>
  </si>
  <si>
    <t>presence of depression.</t>
  </si>
  <si>
    <t>Behavioral Symptoms and Cognitive Performance:</t>
  </si>
  <si>
    <t>evaluate for depression.</t>
  </si>
  <si>
    <t>If nursing function score is less than 11, skip to the</t>
  </si>
  <si>
    <t>Reduced Physical Function group. Complete BIMS</t>
  </si>
  <si>
    <t>interview-resident qualifies for Behavior Symptoms</t>
  </si>
  <si>
    <t>category if BIMS score is 9 or less. Staff assessment</t>
  </si>
  <si>
    <t xml:space="preserve">for mental status and presence of 1 of 3 indicators. </t>
  </si>
  <si>
    <t>Identify presence of at least one specified behavioral</t>
  </si>
  <si>
    <t xml:space="preserve"> symptom. Identify any restorative services for end-</t>
  </si>
  <si>
    <t>split.</t>
  </si>
  <si>
    <t>criteria for any of the previous groups, including those</t>
  </si>
  <si>
    <t xml:space="preserve">who meet the criteria for Behavioral Symptoms but </t>
  </si>
  <si>
    <t>have a nursing function score less than 11.</t>
  </si>
  <si>
    <t>**Additional 18% of the nursing component added if</t>
  </si>
  <si>
    <t>resident has an active diagnosis of HIV/AIDS coded</t>
  </si>
  <si>
    <t>on the Medicare claim (B20)</t>
  </si>
  <si>
    <r>
      <rPr>
        <b/>
        <i/>
        <sz val="10"/>
        <rFont val="Arial"/>
        <family val="2"/>
      </rPr>
      <t>Extensive Services:</t>
    </r>
    <r>
      <rPr>
        <sz val="10"/>
        <rFont val="Arial"/>
        <family val="2"/>
      </rPr>
      <t xml:space="preserve"> Must have tracheostomy care, </t>
    </r>
  </si>
  <si>
    <r>
      <rPr>
        <b/>
        <i/>
        <sz val="10"/>
        <rFont val="Arial"/>
        <family val="2"/>
      </rPr>
      <t>Special Care High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Must meet diagnosis criteria</t>
    </r>
  </si>
  <si>
    <r>
      <rPr>
        <b/>
        <i/>
        <sz val="10"/>
        <rFont val="Arial"/>
        <family val="2"/>
      </rPr>
      <t>Special Care Low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Must meet diagnosis criteria, </t>
    </r>
  </si>
  <si>
    <r>
      <rPr>
        <b/>
        <i/>
        <sz val="10"/>
        <rFont val="Arial"/>
        <family val="2"/>
      </rPr>
      <t>Clinically Complex: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Must meet diagnosis criteria and</t>
    </r>
  </si>
  <si>
    <r>
      <rPr>
        <b/>
        <i/>
        <sz val="10"/>
        <rFont val="Arial"/>
        <family val="2"/>
      </rPr>
      <t>Reduced Physical Function: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Resident does not meet</t>
    </r>
  </si>
  <si>
    <t xml:space="preserve">**Variable Per Diem Adjustment after Day 3. </t>
  </si>
  <si>
    <t>**Variable Per Diem Adjustment after Day 20.</t>
  </si>
  <si>
    <t>**Nursing function score is not the same as PT/OT</t>
  </si>
  <si>
    <t>function score</t>
  </si>
  <si>
    <t>Criteria Associated with each</t>
  </si>
  <si>
    <t>PDPM Component</t>
  </si>
  <si>
    <t>Adjusted Per Diem</t>
  </si>
  <si>
    <t>Wage Index Adjusted Rate</t>
  </si>
  <si>
    <t>Non-Labor Portion</t>
  </si>
  <si>
    <t>Total Rate</t>
  </si>
  <si>
    <t>Payment Group</t>
  </si>
  <si>
    <t>SLP    Group</t>
  </si>
  <si>
    <t>HIPPS Code</t>
  </si>
  <si>
    <t>0, 1, or 6</t>
  </si>
  <si>
    <t>Wage Index Adjusted Rate Computation *Example*</t>
  </si>
  <si>
    <t>HIPPS Code Determination *Example*</t>
  </si>
  <si>
    <t>Cedar Rapids (Benton, Jones &amp; Linn County)</t>
  </si>
  <si>
    <t>*NOTE: Per diem payment will need to be adjusted accordingly to Urban/Rural location as well as the day of the resident Medicare A stay.</t>
  </si>
  <si>
    <t>CM Adjusted</t>
  </si>
  <si>
    <t>Daily Rate</t>
  </si>
  <si>
    <t>PT Rate:</t>
  </si>
  <si>
    <t>OT Rate:</t>
  </si>
  <si>
    <t>SLP Rate:</t>
  </si>
  <si>
    <t>Labor Portion:</t>
  </si>
  <si>
    <t>Wage Index Adjusted Rate:</t>
  </si>
  <si>
    <t>4. Determine Non-labor Portion (Total Case Mix Adjusted Per Diem Minus Labor Portion)</t>
  </si>
  <si>
    <t>Non-Labor:</t>
  </si>
  <si>
    <t>Total Case-Mix Adjusted Per Diem:</t>
  </si>
  <si>
    <t>5. Determine Total Case Mix and Wage Adjusted Rate (Add Wage Index Adjusted Rate and Non-Labor Portion)</t>
  </si>
  <si>
    <t>2. Calculate labor portion (Total Case Mix Adjusted Per Diem X Labor Portion)</t>
  </si>
  <si>
    <t>Non-Case Mix</t>
  </si>
  <si>
    <t>Nursing Rate:</t>
  </si>
  <si>
    <t>NTA Rate:</t>
  </si>
  <si>
    <t xml:space="preserve"> Index</t>
  </si>
  <si>
    <t>Location</t>
  </si>
  <si>
    <t>Enter the rural wage index for your area.  See table at right.</t>
  </si>
  <si>
    <t>Enter the urban wage index for your area.  See table at right.</t>
  </si>
  <si>
    <t>Non-Case Mix Component</t>
  </si>
  <si>
    <t>Nursing  case-mix</t>
  </si>
  <si>
    <t>Total Case Mix and Wage Adjusted Rate:</t>
  </si>
  <si>
    <t>acute neurologic condition, cognitive impairment, or</t>
  </si>
  <si>
    <t>This will map to a PDPM clinical category</t>
  </si>
  <si>
    <t>3. Determine Wage Index Adjusted Rate (Labor Portion X Wage Index) *Adjust Wage Index in Q7</t>
  </si>
  <si>
    <t>PT Group:</t>
  </si>
  <si>
    <t>OT Group:</t>
  </si>
  <si>
    <t>SLP Group:</t>
  </si>
  <si>
    <t>Nursing Group:</t>
  </si>
  <si>
    <t>NTA Group:</t>
  </si>
  <si>
    <t>PT Group</t>
  </si>
  <si>
    <t>OT Group</t>
  </si>
  <si>
    <t>SLP Group</t>
  </si>
  <si>
    <t>Day of Stay:</t>
  </si>
  <si>
    <t xml:space="preserve"> </t>
  </si>
  <si>
    <t>Variable Per Diem</t>
  </si>
  <si>
    <t>Day of Medicare Stay:</t>
  </si>
  <si>
    <t>Day</t>
  </si>
  <si>
    <t>Adjusted Rate</t>
  </si>
  <si>
    <t>Resident Data</t>
  </si>
  <si>
    <t>1. Determine PDPM Group on Client Entry tab</t>
  </si>
  <si>
    <t>1. Sum of all groups:</t>
  </si>
  <si>
    <t>1.Sum of all groups:</t>
  </si>
  <si>
    <t>**Calculations are automatically completed based on information entered in to the Client Entry tab**</t>
  </si>
  <si>
    <t xml:space="preserve">Click each box and select the appropriate resident group and day of Medicare stay below: </t>
  </si>
  <si>
    <t>***Enter your Wage Index in Q7***</t>
  </si>
  <si>
    <r>
      <t xml:space="preserve">**Rates will automatically calculate on the URBAN and RURAL tabs. </t>
    </r>
    <r>
      <rPr>
        <b/>
        <sz val="10"/>
        <rFont val="Arial"/>
        <family val="2"/>
      </rPr>
      <t>Please enter appropriate wage index for your location on those tabs</t>
    </r>
    <r>
      <rPr>
        <sz val="10"/>
        <rFont val="Arial"/>
        <family val="2"/>
      </rPr>
      <t>.</t>
    </r>
  </si>
  <si>
    <t xml:space="preserve">Nursing  </t>
  </si>
  <si>
    <t xml:space="preserve">NTA </t>
  </si>
  <si>
    <t>Non-case-mix</t>
  </si>
  <si>
    <t xml:space="preserve">Wage Index: </t>
  </si>
  <si>
    <t xml:space="preserve">HIPPS Character </t>
  </si>
  <si>
    <t>CM Adjusted Per Diem</t>
  </si>
  <si>
    <t>Total Case Mix/Wage Adjusted Rate</t>
  </si>
  <si>
    <t>Flat Rate</t>
  </si>
  <si>
    <t xml:space="preserve">C </t>
  </si>
  <si>
    <t>HIPPS Character</t>
  </si>
  <si>
    <t>Assessment Type</t>
  </si>
  <si>
    <t>Interim Payment Assessment (IPA)</t>
  </si>
  <si>
    <t>PPS 5-day Scheduled Assessment</t>
  </si>
  <si>
    <t xml:space="preserve">H </t>
  </si>
  <si>
    <t>OBRA Assessment</t>
  </si>
  <si>
    <t>Assessment Indicator</t>
  </si>
  <si>
    <t>NHNC1</t>
  </si>
  <si>
    <t xml:space="preserve"> Effective 10/1/2024 to 9/30/2025</t>
  </si>
  <si>
    <r>
      <t xml:space="preserve">Federal Register:  August 6, 2024- </t>
    </r>
    <r>
      <rPr>
        <b/>
        <u/>
        <sz val="14"/>
        <rFont val="Arial"/>
        <family val="2"/>
      </rPr>
      <t>Urban</t>
    </r>
    <r>
      <rPr>
        <b/>
        <sz val="14"/>
        <rFont val="Arial"/>
        <family val="2"/>
      </rPr>
      <t xml:space="preserve"> Rate </t>
    </r>
  </si>
  <si>
    <r>
      <t xml:space="preserve">Federal Register:  August 6, 2024- </t>
    </r>
    <r>
      <rPr>
        <b/>
        <u/>
        <sz val="14"/>
        <rFont val="Arial"/>
        <family val="2"/>
      </rPr>
      <t>Rural</t>
    </r>
    <r>
      <rPr>
        <b/>
        <sz val="14"/>
        <rFont val="Arial"/>
        <family val="2"/>
      </rPr>
      <t xml:space="preserve"> Rate </t>
    </r>
  </si>
  <si>
    <t>Billings (Carbon, Stillwater &amp; Yellowstone County)</t>
  </si>
  <si>
    <t>Bismarck (Burleigh, Morton, Oliver County)</t>
  </si>
  <si>
    <t>Davenport-Moline-Rock Islanda, IA-IL (Henry, Mercer, Rock Island &amp; Scott County)</t>
  </si>
  <si>
    <t>LaCrosse- Onalaska (Houston, La Crosse, &amp; Vernon County)</t>
  </si>
  <si>
    <t>Racine-Mount Pleasant</t>
  </si>
  <si>
    <t>Rochester, MN (Dodge, Fillmore, Olmsted &amp; Wabasha County)</t>
  </si>
  <si>
    <t>Sioux City, IA-NE-SD (Woodbury, Dakota, Union)</t>
  </si>
  <si>
    <t>2025 UNADJUSTED FEDERAL RATE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</si>
</sst>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[$-F800]dddd\,\ mmmm\ dd\,\ yyyy"/>
    <numFmt numFmtId="167" formatCode="&quot;$&quot;#,##0"/>
    <numFmt numFmtId="168" formatCode="0.000"/>
    <numFmt numFmtId="169" formatCode="#,##0.0000"/>
  </numFmts>
  <fonts count="2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Courier New"/>
      <family val="3"/>
    </font>
    <font>
      <sz val="12"/>
      <name val="Courier New"/>
      <family val="3"/>
    </font>
    <font>
      <b/>
      <sz val="12"/>
      <name val="Courier"/>
      <family val="3"/>
    </font>
    <font>
      <vertAlign val="superscript"/>
      <sz val="12"/>
      <name val="Courier New"/>
      <family val="3"/>
    </font>
    <font>
      <b/>
      <vertAlign val="superscript"/>
      <sz val="8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b/>
      <i/>
      <sz val="10"/>
      <color indexed="1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</cellStyleXfs>
  <cellXfs count="555">
    <xf numFmtId="0" fontId="0" fillId="0" borderId="0" xfId="0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4" xfId="0" applyFont="1" applyBorder="1" applyAlignment="1" applyProtection="1">
      <alignment vertical="top"/>
      <protection hidden="1"/>
    </xf>
    <xf numFmtId="0" fontId="8" fillId="0" borderId="5" xfId="0" applyFont="1" applyBorder="1" applyAlignment="1" applyProtection="1">
      <alignment vertical="top"/>
      <protection hidden="1"/>
    </xf>
    <xf numFmtId="0" fontId="8" fillId="0" borderId="6" xfId="0" applyFont="1" applyBorder="1" applyAlignment="1" applyProtection="1">
      <alignment vertical="top"/>
      <protection hidden="1"/>
    </xf>
    <xf numFmtId="0" fontId="8" fillId="0" borderId="7" xfId="0" applyFont="1" applyBorder="1" applyAlignment="1" applyProtection="1">
      <alignment vertical="top"/>
      <protection hidden="1"/>
    </xf>
    <xf numFmtId="165" fontId="0" fillId="0" borderId="0" xfId="0" applyNumberFormat="1" applyAlignment="1"/>
    <xf numFmtId="1" fontId="8" fillId="0" borderId="6" xfId="0" applyNumberFormat="1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165" fontId="0" fillId="0" borderId="0" xfId="0" applyNumberFormat="1"/>
    <xf numFmtId="0" fontId="0" fillId="0" borderId="0" xfId="0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39" fontId="2" fillId="3" borderId="2" xfId="1" applyNumberFormat="1" applyFont="1" applyFill="1" applyBorder="1" applyAlignment="1">
      <alignment horizontal="center"/>
    </xf>
    <xf numFmtId="0" fontId="2" fillId="4" borderId="2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9" fontId="2" fillId="0" borderId="1" xfId="1" applyNumberFormat="1" applyFont="1" applyBorder="1" applyAlignment="1">
      <alignment horizontal="center"/>
    </xf>
    <xf numFmtId="0" fontId="0" fillId="0" borderId="7" xfId="0" applyBorder="1" applyAlignment="1" applyProtection="1">
      <alignment horizontal="center" vertical="top" wrapText="1"/>
      <protection hidden="1"/>
    </xf>
    <xf numFmtId="0" fontId="9" fillId="0" borderId="6" xfId="0" applyFont="1" applyBorder="1" applyAlignment="1" applyProtection="1">
      <alignment horizontal="center" vertical="top" wrapText="1"/>
      <protection hidden="1"/>
    </xf>
    <xf numFmtId="0" fontId="9" fillId="0" borderId="5" xfId="0" applyFont="1" applyBorder="1" applyAlignment="1" applyProtection="1">
      <alignment horizontal="center" vertical="top" wrapText="1"/>
      <protection hidden="1"/>
    </xf>
    <xf numFmtId="0" fontId="13" fillId="0" borderId="14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165" fontId="15" fillId="0" borderId="14" xfId="0" applyNumberFormat="1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5" fontId="15" fillId="0" borderId="7" xfId="0" applyNumberFormat="1" applyFont="1" applyBorder="1" applyAlignment="1">
      <alignment horizontal="center"/>
    </xf>
    <xf numFmtId="165" fontId="15" fillId="0" borderId="0" xfId="0" applyNumberFormat="1" applyFont="1"/>
    <xf numFmtId="165" fontId="9" fillId="0" borderId="0" xfId="0" applyNumberFormat="1" applyFont="1" applyAlignment="1">
      <alignment horizontal="center"/>
    </xf>
    <xf numFmtId="0" fontId="0" fillId="0" borderId="7" xfId="0" applyFill="1" applyBorder="1" applyAlignment="1" applyProtection="1">
      <alignment horizontal="center" vertical="top" wrapText="1"/>
      <protection hidden="1"/>
    </xf>
    <xf numFmtId="0" fontId="9" fillId="0" borderId="14" xfId="0" applyFont="1" applyBorder="1" applyAlignment="1" applyProtection="1">
      <alignment horizontal="center" vertical="top" wrapText="1"/>
      <protection hidden="1"/>
    </xf>
    <xf numFmtId="165" fontId="15" fillId="0" borderId="7" xfId="0" applyNumberFormat="1" applyFont="1" applyBorder="1"/>
    <xf numFmtId="165" fontId="15" fillId="0" borderId="6" xfId="0" applyNumberFormat="1" applyFont="1" applyBorder="1"/>
    <xf numFmtId="165" fontId="15" fillId="0" borderId="15" xfId="0" applyNumberFormat="1" applyFont="1" applyBorder="1"/>
    <xf numFmtId="0" fontId="8" fillId="0" borderId="15" xfId="0" applyFont="1" applyBorder="1" applyAlignment="1" applyProtection="1">
      <alignment vertical="top"/>
      <protection hidden="1"/>
    </xf>
    <xf numFmtId="165" fontId="15" fillId="0" borderId="16" xfId="0" applyNumberFormat="1" applyFont="1" applyBorder="1"/>
    <xf numFmtId="165" fontId="15" fillId="0" borderId="4" xfId="0" applyNumberFormat="1" applyFont="1" applyBorder="1"/>
    <xf numFmtId="165" fontId="15" fillId="0" borderId="5" xfId="0" applyNumberFormat="1" applyFont="1" applyBorder="1"/>
    <xf numFmtId="165" fontId="9" fillId="0" borderId="0" xfId="0" applyNumberFormat="1" applyFont="1" applyBorder="1" applyAlignment="1">
      <alignment horizontal="center"/>
    </xf>
    <xf numFmtId="0" fontId="0" fillId="0" borderId="0" xfId="0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8" fillId="0" borderId="17" xfId="0" applyFont="1" applyBorder="1" applyAlignment="1" applyProtection="1">
      <alignment vertical="top"/>
      <protection hidden="1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4" fillId="0" borderId="0" xfId="0" applyFont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3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2" fillId="3" borderId="2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14" fillId="0" borderId="22" xfId="0" applyFon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3" fillId="0" borderId="24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1" fontId="13" fillId="0" borderId="25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3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3" fontId="2" fillId="6" borderId="2" xfId="0" applyNumberFormat="1" applyFont="1" applyFill="1" applyBorder="1" applyAlignment="1">
      <alignment horizontal="center"/>
    </xf>
    <xf numFmtId="3" fontId="2" fillId="6" borderId="21" xfId="0" applyNumberFormat="1" applyFont="1" applyFill="1" applyBorder="1" applyAlignment="1">
      <alignment horizontal="center"/>
    </xf>
    <xf numFmtId="3" fontId="2" fillId="6" borderId="26" xfId="0" applyNumberFormat="1" applyFont="1" applyFill="1" applyBorder="1" applyAlignment="1">
      <alignment horizontal="center"/>
    </xf>
    <xf numFmtId="0" fontId="14" fillId="0" borderId="27" xfId="0" applyFont="1" applyBorder="1" applyAlignment="1"/>
    <xf numFmtId="0" fontId="14" fillId="0" borderId="22" xfId="0" applyFont="1" applyBorder="1" applyAlignment="1"/>
    <xf numFmtId="0" fontId="14" fillId="0" borderId="27" xfId="0" applyFont="1" applyBorder="1" applyAlignment="1">
      <alignment horizontal="left"/>
    </xf>
    <xf numFmtId="167" fontId="2" fillId="0" borderId="23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0" fontId="1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7" fontId="3" fillId="0" borderId="28" xfId="0" applyNumberFormat="1" applyFont="1" applyFill="1" applyBorder="1" applyAlignment="1">
      <alignment horizontal="center"/>
    </xf>
    <xf numFmtId="0" fontId="14" fillId="0" borderId="0" xfId="0" applyFont="1" applyFill="1"/>
    <xf numFmtId="0" fontId="13" fillId="0" borderId="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0" fontId="3" fillId="4" borderId="20" xfId="0" applyFont="1" applyFill="1" applyBorder="1"/>
    <xf numFmtId="3" fontId="3" fillId="6" borderId="26" xfId="0" applyNumberFormat="1" applyFont="1" applyFill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34" xfId="0" applyNumberFormat="1" applyFont="1" applyFill="1" applyBorder="1" applyAlignment="1">
      <alignment horizontal="center"/>
    </xf>
    <xf numFmtId="3" fontId="2" fillId="6" borderId="33" xfId="0" applyNumberFormat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3" fontId="2" fillId="6" borderId="34" xfId="0" applyNumberFormat="1" applyFont="1" applyFill="1" applyBorder="1" applyAlignment="1">
      <alignment horizontal="center"/>
    </xf>
    <xf numFmtId="167" fontId="2" fillId="0" borderId="24" xfId="0" applyNumberFormat="1" applyFont="1" applyFill="1" applyBorder="1" applyAlignment="1">
      <alignment horizontal="center"/>
    </xf>
    <xf numFmtId="167" fontId="2" fillId="0" borderId="25" xfId="0" applyNumberFormat="1" applyFont="1" applyFill="1" applyBorder="1" applyAlignment="1">
      <alignment horizontal="center"/>
    </xf>
    <xf numFmtId="0" fontId="2" fillId="4" borderId="35" xfId="0" applyFont="1" applyFill="1" applyBorder="1"/>
    <xf numFmtId="0" fontId="2" fillId="4" borderId="36" xfId="0" applyFont="1" applyFill="1" applyBorder="1"/>
    <xf numFmtId="0" fontId="2" fillId="4" borderId="37" xfId="0" applyFont="1" applyFill="1" applyBorder="1"/>
    <xf numFmtId="3" fontId="2" fillId="3" borderId="35" xfId="0" applyNumberFormat="1" applyFont="1" applyFill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3" fontId="2" fillId="3" borderId="37" xfId="0" applyNumberFormat="1" applyFont="1" applyFill="1" applyBorder="1" applyAlignment="1">
      <alignment horizontal="center"/>
    </xf>
    <xf numFmtId="167" fontId="13" fillId="0" borderId="24" xfId="0" applyNumberFormat="1" applyFont="1" applyBorder="1" applyAlignment="1">
      <alignment horizontal="center"/>
    </xf>
    <xf numFmtId="167" fontId="13" fillId="0" borderId="25" xfId="0" applyNumberFormat="1" applyFon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2" borderId="38" xfId="0" applyFont="1" applyFill="1" applyBorder="1"/>
    <xf numFmtId="0" fontId="6" fillId="2" borderId="39" xfId="0" applyFont="1" applyFill="1" applyBorder="1"/>
    <xf numFmtId="0" fontId="6" fillId="2" borderId="18" xfId="0" applyFont="1" applyFill="1" applyBorder="1"/>
    <xf numFmtId="0" fontId="12" fillId="0" borderId="2" xfId="4" applyFont="1" applyBorder="1"/>
    <xf numFmtId="0" fontId="12" fillId="2" borderId="2" xfId="4" applyFont="1" applyFill="1" applyBorder="1"/>
    <xf numFmtId="0" fontId="12" fillId="0" borderId="2" xfId="4" applyFont="1" applyFill="1" applyBorder="1"/>
    <xf numFmtId="0" fontId="12" fillId="0" borderId="0" xfId="4" applyFont="1" applyFill="1" applyBorder="1"/>
    <xf numFmtId="0" fontId="12" fillId="0" borderId="0" xfId="0" applyFont="1"/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0" xfId="0" applyFont="1" applyBorder="1"/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2" fontId="12" fillId="0" borderId="0" xfId="0" applyNumberFormat="1" applyFont="1" applyFill="1" applyBorder="1" applyAlignment="1">
      <alignment horizontal="center"/>
    </xf>
    <xf numFmtId="44" fontId="12" fillId="0" borderId="0" xfId="1" applyFont="1" applyFill="1" applyBorder="1" applyAlignment="1">
      <alignment horizontal="center"/>
    </xf>
    <xf numFmtId="44" fontId="6" fillId="0" borderId="8" xfId="1" applyFont="1" applyFill="1" applyBorder="1" applyAlignment="1">
      <alignment horizontal="center"/>
    </xf>
    <xf numFmtId="164" fontId="12" fillId="0" borderId="0" xfId="0" quotePrefix="1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left" vertical="top"/>
    </xf>
    <xf numFmtId="0" fontId="6" fillId="0" borderId="9" xfId="0" applyFont="1" applyBorder="1" applyAlignment="1">
      <alignment horizontal="center"/>
    </xf>
    <xf numFmtId="0" fontId="5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5" applyFont="1" applyBorder="1"/>
    <xf numFmtId="166" fontId="17" fillId="0" borderId="0" xfId="0" applyNumberFormat="1" applyFont="1" applyFill="1" applyBorder="1" applyAlignment="1">
      <alignment horizontal="left" vertical="center"/>
    </xf>
    <xf numFmtId="0" fontId="12" fillId="2" borderId="23" xfId="0" applyFont="1" applyFill="1" applyBorder="1"/>
    <xf numFmtId="0" fontId="12" fillId="2" borderId="19" xfId="0" applyFont="1" applyFill="1" applyBorder="1"/>
    <xf numFmtId="0" fontId="12" fillId="2" borderId="24" xfId="0" applyFont="1" applyFill="1" applyBorder="1"/>
    <xf numFmtId="0" fontId="12" fillId="0" borderId="19" xfId="0" applyFont="1" applyBorder="1"/>
    <xf numFmtId="165" fontId="12" fillId="0" borderId="24" xfId="0" applyNumberFormat="1" applyFont="1" applyBorder="1"/>
    <xf numFmtId="165" fontId="12" fillId="2" borderId="24" xfId="0" applyNumberFormat="1" applyFont="1" applyFill="1" applyBorder="1"/>
    <xf numFmtId="0" fontId="12" fillId="0" borderId="24" xfId="0" applyFont="1" applyBorder="1"/>
    <xf numFmtId="0" fontId="12" fillId="0" borderId="19" xfId="0" applyFont="1" applyFill="1" applyBorder="1"/>
    <xf numFmtId="165" fontId="12" fillId="0" borderId="24" xfId="0" applyNumberFormat="1" applyFont="1" applyFill="1" applyBorder="1"/>
    <xf numFmtId="0" fontId="12" fillId="2" borderId="20" xfId="0" applyFont="1" applyFill="1" applyBorder="1"/>
    <xf numFmtId="165" fontId="12" fillId="2" borderId="25" xfId="0" applyNumberFormat="1" applyFont="1" applyFill="1" applyBorder="1"/>
    <xf numFmtId="16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12" fillId="7" borderId="2" xfId="0" applyNumberFormat="1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left" vertical="center"/>
    </xf>
    <xf numFmtId="0" fontId="12" fillId="7" borderId="3" xfId="0" applyFont="1" applyFill="1" applyBorder="1"/>
    <xf numFmtId="0" fontId="12" fillId="0" borderId="12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3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44" fontId="12" fillId="7" borderId="1" xfId="1" quotePrefix="1" applyFont="1" applyFill="1" applyBorder="1" applyAlignment="1">
      <alignment horizontal="center"/>
    </xf>
    <xf numFmtId="2" fontId="12" fillId="7" borderId="2" xfId="0" quotePrefix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8" fontId="12" fillId="0" borderId="0" xfId="0" applyNumberFormat="1" applyFont="1" applyAlignment="1">
      <alignment wrapText="1"/>
    </xf>
    <xf numFmtId="0" fontId="12" fillId="0" borderId="40" xfId="4" applyFont="1" applyBorder="1"/>
    <xf numFmtId="0" fontId="12" fillId="0" borderId="0" xfId="0" applyFont="1" applyFill="1"/>
    <xf numFmtId="0" fontId="12" fillId="2" borderId="40" xfId="4" applyFont="1" applyFill="1" applyBorder="1"/>
    <xf numFmtId="0" fontId="12" fillId="0" borderId="40" xfId="5" applyFont="1" applyBorder="1"/>
    <xf numFmtId="0" fontId="12" fillId="0" borderId="40" xfId="4" applyFont="1" applyFill="1" applyBorder="1"/>
    <xf numFmtId="0" fontId="12" fillId="0" borderId="44" xfId="5" applyFont="1" applyFill="1" applyBorder="1"/>
    <xf numFmtId="0" fontId="12" fillId="0" borderId="45" xfId="5" applyFont="1" applyFill="1" applyBorder="1"/>
    <xf numFmtId="0" fontId="6" fillId="0" borderId="0" xfId="0" applyFont="1" applyFill="1" applyBorder="1" applyAlignment="1">
      <alignment horizontal="center" vertical="center" wrapText="1"/>
    </xf>
    <xf numFmtId="168" fontId="12" fillId="0" borderId="0" xfId="0" applyNumberFormat="1" applyFont="1" applyFill="1" applyBorder="1"/>
    <xf numFmtId="0" fontId="12" fillId="0" borderId="0" xfId="0" applyFont="1" applyFill="1" applyAlignment="1">
      <alignment wrapText="1"/>
    </xf>
    <xf numFmtId="10" fontId="12" fillId="0" borderId="0" xfId="0" applyNumberFormat="1" applyFont="1" applyAlignment="1">
      <alignment horizontal="center"/>
    </xf>
    <xf numFmtId="44" fontId="12" fillId="0" borderId="0" xfId="0" applyNumberFormat="1" applyFont="1"/>
    <xf numFmtId="0" fontId="16" fillId="0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2" fillId="0" borderId="3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8" xfId="0" applyFont="1" applyFill="1" applyBorder="1"/>
    <xf numFmtId="0" fontId="12" fillId="8" borderId="10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9" xfId="0" applyFont="1" applyFill="1" applyBorder="1"/>
    <xf numFmtId="0" fontId="12" fillId="8" borderId="0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31" xfId="0" applyFont="1" applyFill="1" applyBorder="1" applyAlignment="1">
      <alignment horizontal="center"/>
    </xf>
    <xf numFmtId="0" fontId="12" fillId="8" borderId="42" xfId="0" applyFont="1" applyFill="1" applyBorder="1" applyAlignment="1">
      <alignment horizontal="center"/>
    </xf>
    <xf numFmtId="44" fontId="12" fillId="8" borderId="1" xfId="1" applyFont="1" applyFill="1" applyBorder="1" applyAlignment="1">
      <alignment horizontal="center"/>
    </xf>
    <xf numFmtId="3" fontId="12" fillId="8" borderId="1" xfId="0" applyNumberFormat="1" applyFont="1" applyFill="1" applyBorder="1" applyAlignment="1">
      <alignment horizontal="center"/>
    </xf>
    <xf numFmtId="164" fontId="12" fillId="8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4" fontId="12" fillId="7" borderId="2" xfId="1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right"/>
    </xf>
    <xf numFmtId="0" fontId="12" fillId="0" borderId="50" xfId="4" applyFont="1" applyBorder="1"/>
    <xf numFmtId="0" fontId="0" fillId="0" borderId="0" xfId="0" applyFill="1" applyBorder="1" applyAlignment="1">
      <alignment horizontal="center" vertical="center" wrapText="1"/>
    </xf>
    <xf numFmtId="0" fontId="12" fillId="0" borderId="52" xfId="0" applyFont="1" applyBorder="1"/>
    <xf numFmtId="0" fontId="12" fillId="0" borderId="52" xfId="4" applyFont="1" applyFill="1" applyBorder="1"/>
    <xf numFmtId="0" fontId="12" fillId="0" borderId="16" xfId="0" applyFont="1" applyBorder="1"/>
    <xf numFmtId="0" fontId="6" fillId="0" borderId="49" xfId="0" applyFont="1" applyBorder="1" applyAlignment="1">
      <alignment horizontal="left"/>
    </xf>
    <xf numFmtId="0" fontId="12" fillId="0" borderId="4" xfId="0" applyFont="1" applyBorder="1"/>
    <xf numFmtId="0" fontId="12" fillId="0" borderId="49" xfId="0" applyFont="1" applyBorder="1" applyAlignment="1">
      <alignment horizontal="center"/>
    </xf>
    <xf numFmtId="7" fontId="12" fillId="0" borderId="0" xfId="0" applyNumberFormat="1" applyFont="1" applyBorder="1"/>
    <xf numFmtId="0" fontId="12" fillId="0" borderId="0" xfId="0" applyFont="1" applyBorder="1" applyAlignment="1">
      <alignment horizontal="right"/>
    </xf>
    <xf numFmtId="0" fontId="12" fillId="0" borderId="43" xfId="0" applyFont="1" applyBorder="1" applyAlignment="1">
      <alignment horizontal="center"/>
    </xf>
    <xf numFmtId="0" fontId="12" fillId="0" borderId="17" xfId="0" applyFont="1" applyBorder="1"/>
    <xf numFmtId="0" fontId="12" fillId="0" borderId="5" xfId="0" applyFont="1" applyBorder="1"/>
    <xf numFmtId="7" fontId="12" fillId="0" borderId="2" xfId="0" applyNumberFormat="1" applyFont="1" applyBorder="1"/>
    <xf numFmtId="164" fontId="12" fillId="0" borderId="2" xfId="0" applyNumberFormat="1" applyFont="1" applyBorder="1"/>
    <xf numFmtId="7" fontId="6" fillId="8" borderId="2" xfId="0" applyNumberFormat="1" applyFont="1" applyFill="1" applyBorder="1"/>
    <xf numFmtId="7" fontId="12" fillId="8" borderId="2" xfId="0" applyNumberFormat="1" applyFont="1" applyFill="1" applyBorder="1"/>
    <xf numFmtId="0" fontId="24" fillId="0" borderId="0" xfId="0" applyFont="1" applyBorder="1"/>
    <xf numFmtId="168" fontId="12" fillId="7" borderId="22" xfId="0" applyNumberFormat="1" applyFont="1" applyFill="1" applyBorder="1"/>
    <xf numFmtId="0" fontId="5" fillId="0" borderId="0" xfId="0" applyFont="1" applyBorder="1" applyAlignment="1"/>
    <xf numFmtId="168" fontId="12" fillId="7" borderId="14" xfId="0" applyNumberFormat="1" applyFont="1" applyFill="1" applyBorder="1"/>
    <xf numFmtId="165" fontId="12" fillId="8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164" fontId="1" fillId="0" borderId="2" xfId="0" applyNumberFormat="1" applyFont="1" applyBorder="1"/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wrapText="1"/>
    </xf>
    <xf numFmtId="0" fontId="1" fillId="0" borderId="0" xfId="4" applyFont="1" applyFill="1" applyBorder="1"/>
    <xf numFmtId="164" fontId="12" fillId="7" borderId="2" xfId="0" applyNumberFormat="1" applyFont="1" applyFill="1" applyBorder="1"/>
    <xf numFmtId="0" fontId="6" fillId="0" borderId="48" xfId="0" applyFont="1" applyBorder="1" applyAlignment="1">
      <alignment horizontal="left"/>
    </xf>
    <xf numFmtId="0" fontId="12" fillId="0" borderId="49" xfId="0" applyFont="1" applyBorder="1"/>
    <xf numFmtId="164" fontId="1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2" fillId="7" borderId="8" xfId="0" applyFont="1" applyFill="1" applyBorder="1"/>
    <xf numFmtId="0" fontId="12" fillId="0" borderId="8" xfId="0" applyFont="1" applyBorder="1" applyAlignment="1">
      <alignment horizontal="center"/>
    </xf>
    <xf numFmtId="164" fontId="1" fillId="0" borderId="1" xfId="0" applyNumberFormat="1" applyFont="1" applyBorder="1"/>
    <xf numFmtId="2" fontId="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/>
    <xf numFmtId="164" fontId="1" fillId="0" borderId="0" xfId="0" applyNumberFormat="1" applyFont="1" applyBorder="1"/>
    <xf numFmtId="164" fontId="12" fillId="0" borderId="0" xfId="0" applyNumberFormat="1" applyFont="1" applyFill="1" applyBorder="1"/>
    <xf numFmtId="164" fontId="0" fillId="0" borderId="0" xfId="0" applyNumberFormat="1"/>
    <xf numFmtId="164" fontId="12" fillId="0" borderId="0" xfId="0" quotePrefix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0" borderId="0" xfId="0" quotePrefix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52" xfId="0" applyBorder="1"/>
    <xf numFmtId="0" fontId="0" fillId="0" borderId="16" xfId="0" applyBorder="1"/>
    <xf numFmtId="0" fontId="0" fillId="0" borderId="4" xfId="0" applyBorder="1"/>
    <xf numFmtId="0" fontId="0" fillId="0" borderId="43" xfId="0" applyBorder="1"/>
    <xf numFmtId="0" fontId="0" fillId="0" borderId="17" xfId="0" applyBorder="1"/>
    <xf numFmtId="0" fontId="0" fillId="0" borderId="5" xfId="0" applyBorder="1"/>
    <xf numFmtId="164" fontId="0" fillId="8" borderId="0" xfId="0" applyNumberFormat="1" applyFill="1"/>
    <xf numFmtId="164" fontId="12" fillId="8" borderId="2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0" fillId="8" borderId="0" xfId="0" applyFill="1" applyBorder="1"/>
    <xf numFmtId="0" fontId="12" fillId="7" borderId="2" xfId="0" applyFont="1" applyFill="1" applyBorder="1"/>
    <xf numFmtId="0" fontId="6" fillId="0" borderId="48" xfId="0" applyFont="1" applyBorder="1"/>
    <xf numFmtId="2" fontId="6" fillId="0" borderId="48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8" borderId="2" xfId="0" applyFont="1" applyFill="1" applyBorder="1"/>
    <xf numFmtId="0" fontId="1" fillId="8" borderId="2" xfId="0" applyFont="1" applyFill="1" applyBorder="1" applyAlignment="1">
      <alignment horizontal="left"/>
    </xf>
    <xf numFmtId="0" fontId="6" fillId="0" borderId="17" xfId="0" applyFont="1" applyBorder="1"/>
    <xf numFmtId="0" fontId="6" fillId="0" borderId="0" xfId="0" applyFont="1" applyFill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9" borderId="2" xfId="0" applyFill="1" applyBorder="1" applyAlignment="1"/>
    <xf numFmtId="0" fontId="1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164" fontId="0" fillId="7" borderId="2" xfId="0" applyNumberFormat="1" applyFill="1" applyBorder="1"/>
    <xf numFmtId="164" fontId="0" fillId="7" borderId="2" xfId="0" applyNumberFormat="1" applyFill="1" applyBorder="1" applyAlignment="1">
      <alignment horizontal="center"/>
    </xf>
    <xf numFmtId="7" fontId="0" fillId="0" borderId="0" xfId="0" applyNumberFormat="1"/>
    <xf numFmtId="165" fontId="0" fillId="9" borderId="2" xfId="0" applyNumberFormat="1" applyFill="1" applyBorder="1" applyAlignment="1"/>
    <xf numFmtId="165" fontId="12" fillId="8" borderId="14" xfId="0" applyNumberFormat="1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164" fontId="12" fillId="0" borderId="0" xfId="0" applyNumberFormat="1" applyFont="1" applyBorder="1" applyAlignment="1">
      <alignment horizontal="center"/>
    </xf>
    <xf numFmtId="7" fontId="0" fillId="0" borderId="0" xfId="0" applyNumberFormat="1" applyBorder="1"/>
    <xf numFmtId="169" fontId="12" fillId="0" borderId="0" xfId="0" applyNumberFormat="1" applyFont="1" applyBorder="1"/>
    <xf numFmtId="0" fontId="6" fillId="8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3" fontId="1" fillId="11" borderId="2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39" fontId="1" fillId="0" borderId="2" xfId="1" applyNumberFormat="1" applyFont="1" applyFill="1" applyBorder="1" applyAlignment="1">
      <alignment horizontal="center"/>
    </xf>
    <xf numFmtId="7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 vertical="center" wrapText="1"/>
    </xf>
    <xf numFmtId="0" fontId="1" fillId="8" borderId="3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8" borderId="1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8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9" fontId="1" fillId="0" borderId="0" xfId="1" applyNumberFormat="1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1" fillId="0" borderId="32" xfId="0" applyFont="1" applyBorder="1"/>
    <xf numFmtId="0" fontId="1" fillId="0" borderId="9" xfId="0" applyFont="1" applyBorder="1"/>
    <xf numFmtId="0" fontId="6" fillId="0" borderId="30" xfId="0" applyFont="1" applyBorder="1" applyAlignment="1">
      <alignment horizontal="center"/>
    </xf>
    <xf numFmtId="44" fontId="1" fillId="8" borderId="30" xfId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44" fontId="1" fillId="8" borderId="13" xfId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 applyAlignment="1">
      <alignment horizontal="left" vertical="top"/>
    </xf>
    <xf numFmtId="3" fontId="1" fillId="8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left" vertical="top"/>
    </xf>
    <xf numFmtId="3" fontId="1" fillId="5" borderId="10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2" fontId="1" fillId="5" borderId="29" xfId="1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2" fontId="1" fillId="5" borderId="28" xfId="1" applyNumberFormat="1" applyFont="1" applyFill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2" fontId="1" fillId="5" borderId="30" xfId="1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2" fontId="1" fillId="5" borderId="0" xfId="1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left" vertical="top"/>
    </xf>
    <xf numFmtId="0" fontId="6" fillId="0" borderId="1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top"/>
    </xf>
    <xf numFmtId="164" fontId="1" fillId="8" borderId="13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0" fontId="1" fillId="5" borderId="0" xfId="0" applyFont="1" applyFill="1"/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8" borderId="1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6" fillId="9" borderId="57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 applyAlignment="1">
      <alignment horizontal="center"/>
    </xf>
    <xf numFmtId="164" fontId="6" fillId="0" borderId="57" xfId="0" applyNumberFormat="1" applyFont="1" applyFill="1" applyBorder="1"/>
    <xf numFmtId="165" fontId="1" fillId="0" borderId="51" xfId="4" applyNumberFormat="1" applyFont="1" applyBorder="1"/>
    <xf numFmtId="165" fontId="1" fillId="2" borderId="41" xfId="4" applyNumberFormat="1" applyFont="1" applyFill="1" applyBorder="1"/>
    <xf numFmtId="165" fontId="1" fillId="0" borderId="41" xfId="5" applyNumberFormat="1" applyFont="1" applyBorder="1"/>
    <xf numFmtId="0" fontId="1" fillId="0" borderId="41" xfId="4" applyFont="1" applyBorder="1"/>
    <xf numFmtId="0" fontId="1" fillId="2" borderId="41" xfId="4" applyFont="1" applyFill="1" applyBorder="1"/>
    <xf numFmtId="165" fontId="1" fillId="0" borderId="41" xfId="4" applyNumberFormat="1" applyFont="1" applyBorder="1"/>
    <xf numFmtId="165" fontId="1" fillId="0" borderId="41" xfId="4" quotePrefix="1" applyNumberFormat="1" applyFont="1" applyBorder="1"/>
    <xf numFmtId="165" fontId="1" fillId="0" borderId="46" xfId="5" applyNumberFormat="1" applyFont="1" applyBorder="1"/>
    <xf numFmtId="2" fontId="0" fillId="0" borderId="2" xfId="0" applyNumberFormat="1" applyBorder="1" applyAlignment="1">
      <alignment horizontal="center"/>
    </xf>
    <xf numFmtId="0" fontId="6" fillId="0" borderId="0" xfId="0" applyFont="1" applyBorder="1" applyAlignment="1"/>
    <xf numFmtId="166" fontId="17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 wrapText="1"/>
    </xf>
    <xf numFmtId="2" fontId="1" fillId="0" borderId="30" xfId="0" applyNumberFormat="1" applyFont="1" applyBorder="1" applyAlignment="1">
      <alignment horizontal="center"/>
    </xf>
    <xf numFmtId="0" fontId="1" fillId="0" borderId="1" xfId="4" applyFont="1" applyBorder="1"/>
    <xf numFmtId="0" fontId="1" fillId="2" borderId="2" xfId="4" applyFont="1" applyFill="1" applyBorder="1"/>
    <xf numFmtId="0" fontId="1" fillId="0" borderId="2" xfId="4" applyFont="1" applyBorder="1"/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 wrapText="1"/>
    </xf>
    <xf numFmtId="166" fontId="17" fillId="2" borderId="27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right" wrapText="1"/>
    </xf>
    <xf numFmtId="0" fontId="23" fillId="0" borderId="56" xfId="0" applyFont="1" applyBorder="1" applyAlignment="1">
      <alignment horizontal="right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0" fillId="0" borderId="11" xfId="0" applyBorder="1"/>
    <xf numFmtId="0" fontId="0" fillId="0" borderId="2" xfId="0" applyBorder="1" applyAlignment="1">
      <alignment horizontal="center"/>
    </xf>
    <xf numFmtId="164" fontId="6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/>
    <xf numFmtId="0" fontId="12" fillId="0" borderId="3" xfId="0" applyFont="1" applyFill="1" applyBorder="1" applyAlignment="1"/>
    <xf numFmtId="0" fontId="0" fillId="0" borderId="13" xfId="0" applyBorder="1" applyAlignment="1"/>
    <xf numFmtId="0" fontId="12" fillId="0" borderId="0" xfId="0" applyFont="1" applyBorder="1" applyAlignment="1">
      <alignment horizontal="center"/>
    </xf>
    <xf numFmtId="0" fontId="12" fillId="0" borderId="54" xfId="0" applyFont="1" applyBorder="1" applyAlignment="1">
      <alignment horizontal="right"/>
    </xf>
    <xf numFmtId="0" fontId="0" fillId="0" borderId="55" xfId="0" applyBorder="1" applyAlignment="1">
      <alignment horizontal="right"/>
    </xf>
    <xf numFmtId="166" fontId="6" fillId="0" borderId="0" xfId="5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9" borderId="3" xfId="0" applyFont="1" applyFill="1" applyBorder="1" applyAlignment="1"/>
    <xf numFmtId="0" fontId="0" fillId="0" borderId="12" xfId="0" applyBorder="1" applyAlignment="1"/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8" borderId="17" xfId="0" applyFont="1" applyFill="1" applyBorder="1" applyAlignment="1">
      <alignment horizontal="left"/>
    </xf>
    <xf numFmtId="0" fontId="0" fillId="8" borderId="17" xfId="0" applyFill="1" applyBorder="1" applyAlignment="1"/>
    <xf numFmtId="0" fontId="6" fillId="10" borderId="0" xfId="0" applyFont="1" applyFill="1" applyAlignment="1">
      <alignment horizontal="left"/>
    </xf>
    <xf numFmtId="0" fontId="8" fillId="0" borderId="48" xfId="0" applyFont="1" applyFill="1" applyBorder="1" applyAlignment="1" applyProtection="1">
      <alignment horizontal="center" vertical="top"/>
      <protection hidden="1"/>
    </xf>
    <xf numFmtId="0" fontId="8" fillId="0" borderId="43" xfId="0" applyFont="1" applyFill="1" applyBorder="1" applyAlignment="1" applyProtection="1">
      <alignment horizontal="center" vertical="top"/>
      <protection hidden="1"/>
    </xf>
    <xf numFmtId="0" fontId="8" fillId="0" borderId="49" xfId="0" applyFont="1" applyFill="1" applyBorder="1" applyAlignment="1" applyProtection="1">
      <alignment horizontal="center" vertical="top"/>
      <protection hidden="1"/>
    </xf>
    <xf numFmtId="0" fontId="8" fillId="0" borderId="15" xfId="0" applyFont="1" applyFill="1" applyBorder="1" applyAlignment="1" applyProtection="1">
      <alignment horizontal="center" vertical="top"/>
      <protection hidden="1"/>
    </xf>
    <xf numFmtId="0" fontId="8" fillId="0" borderId="7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15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  <xf numFmtId="165" fontId="7" fillId="0" borderId="15" xfId="0" applyNumberFormat="1" applyFont="1" applyBorder="1" applyAlignment="1" applyProtection="1">
      <alignment horizontal="center" vertical="top" wrapText="1"/>
      <protection hidden="1"/>
    </xf>
    <xf numFmtId="0" fontId="0" fillId="0" borderId="7" xfId="0" applyBorder="1" applyAlignment="1" applyProtection="1">
      <alignment horizontal="center" vertical="top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0" fillId="0" borderId="6" xfId="0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 applyProtection="1">
      <alignment horizontal="center" vertical="top" wrapText="1"/>
      <protection hidden="1"/>
    </xf>
    <xf numFmtId="0" fontId="0" fillId="0" borderId="6" xfId="0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3" fillId="0" borderId="27" xfId="0" applyFont="1" applyBorder="1" applyAlignment="1">
      <alignment horizontal="right" wrapText="1"/>
    </xf>
    <xf numFmtId="0" fontId="23" fillId="0" borderId="22" xfId="0" applyFont="1" applyBorder="1" applyAlignment="1">
      <alignment horizontal="right" wrapText="1"/>
    </xf>
    <xf numFmtId="0" fontId="12" fillId="0" borderId="32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27" xfId="0" applyFont="1" applyBorder="1" applyAlignment="1"/>
    <xf numFmtId="0" fontId="0" fillId="0" borderId="22" xfId="0" applyBorder="1" applyAlignment="1"/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2" xfId="0" applyFont="1" applyFill="1" applyBorder="1" applyAlignment="1"/>
    <xf numFmtId="0" fontId="0" fillId="0" borderId="2" xfId="0" applyBorder="1" applyAlignment="1"/>
    <xf numFmtId="0" fontId="6" fillId="8" borderId="17" xfId="0" applyFont="1" applyFill="1" applyBorder="1" applyAlignment="1"/>
    <xf numFmtId="2" fontId="1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164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0" fillId="0" borderId="42" xfId="0" applyFill="1" applyBorder="1"/>
    <xf numFmtId="0" fontId="6" fillId="0" borderId="42" xfId="0" applyFont="1" applyBorder="1" applyAlignment="1"/>
  </cellXfs>
  <cellStyles count="6">
    <cellStyle name="Currency" xfId="1" builtinId="4"/>
    <cellStyle name="Currency 2" xfId="2" xr:uid="{00000000-0005-0000-0000-000001000000}"/>
    <cellStyle name="Currency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Granite Manor PPS Assessment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Current - vs - "What If"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'Rural Case Mix'!$M$4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cat>
            <c:strRef>
              <c:f>'Rural Case Mix'!$J$6:$L$13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Case Mix'!$M$6:$M$13</c:f>
              <c:numCache>
                <c:formatCode>#,##0</c:formatCode>
                <c:ptCount val="8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A-4AAE-9A38-076230E4ECDE}"/>
            </c:ext>
          </c:extLst>
        </c:ser>
        <c:ser>
          <c:idx val="1"/>
          <c:order val="1"/>
          <c:tx>
            <c:strRef>
              <c:f>'Rural Case Mix'!$N$4</c:f>
              <c:strCache>
                <c:ptCount val="1"/>
                <c:pt idx="0">
                  <c:v>What If</c:v>
                </c:pt>
              </c:strCache>
            </c:strRef>
          </c:tx>
          <c:marker>
            <c:symbol val="none"/>
          </c:marker>
          <c:cat>
            <c:strRef>
              <c:f>'Rural Case Mix'!$J$6:$L$13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Case Mix'!$N$6:$N$13</c:f>
              <c:numCache>
                <c:formatCode>#,##0</c:formatCode>
                <c:ptCount val="8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A-4AAE-9A38-076230E4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2456"/>
        <c:axId val="1"/>
      </c:lineChart>
      <c:catAx>
        <c:axId val="62695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2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00033569349585"/>
          <c:y val="0.49056749044081333"/>
          <c:w val="0.1533333957248518"/>
          <c:h val="0.1320758628109881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Revenue'!$O$19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Revenue'!$L$20:$N$27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'Urban Revenue'!$O$20:$O$27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B-4134-9339-2FF8F15803FC}"/>
            </c:ext>
          </c:extLst>
        </c:ser>
        <c:ser>
          <c:idx val="1"/>
          <c:order val="1"/>
          <c:tx>
            <c:strRef>
              <c:f>'Urban Revenue'!$P$19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Revenue'!$L$20:$N$27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'Urban Revenue'!$P$20:$P$27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B-4134-9339-2FF8F158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5080"/>
        <c:axId val="1"/>
      </c:lineChart>
      <c:catAx>
        <c:axId val="62695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5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29752688475235"/>
          <c:y val="0.49731362306323434"/>
          <c:w val="0.1366200001788076"/>
          <c:h val="0.13172090556809987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</a:t>
            </a:r>
          </a:p>
        </c:rich>
      </c:tx>
      <c:layout>
        <c:manualLayout>
          <c:xMode val="edge"/>
          <c:yMode val="edge"/>
          <c:x val="0.16871517566328306"/>
          <c:y val="4.629629629629629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Revenue'!$O$34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Revenue'!$L$35:$N$40</c:f>
              <c:strCache>
                <c:ptCount val="6"/>
                <c:pt idx="0">
                  <c:v>Extensive Services</c:v>
                </c:pt>
                <c:pt idx="1">
                  <c:v>Special Care High</c:v>
                </c:pt>
                <c:pt idx="2">
                  <c:v>Special Care Low</c:v>
                </c:pt>
                <c:pt idx="3">
                  <c:v>Clinically Complex</c:v>
                </c:pt>
                <c:pt idx="4">
                  <c:v>Behavior &amp; Cognition</c:v>
                </c:pt>
                <c:pt idx="5">
                  <c:v>Reduced Physical Function</c:v>
                </c:pt>
              </c:strCache>
            </c:strRef>
          </c:cat>
          <c:val>
            <c:numRef>
              <c:f>'Urban Revenue'!$O$35:$O$40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D-4CA8-A8B9-4B2C5F513C01}"/>
            </c:ext>
          </c:extLst>
        </c:ser>
        <c:ser>
          <c:idx val="1"/>
          <c:order val="1"/>
          <c:tx>
            <c:strRef>
              <c:f>'Urban Revenue'!$P$34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Revenue'!$L$35:$N$40</c:f>
              <c:strCache>
                <c:ptCount val="6"/>
                <c:pt idx="0">
                  <c:v>Extensive Services</c:v>
                </c:pt>
                <c:pt idx="1">
                  <c:v>Special Care High</c:v>
                </c:pt>
                <c:pt idx="2">
                  <c:v>Special Care Low</c:v>
                </c:pt>
                <c:pt idx="3">
                  <c:v>Clinically Complex</c:v>
                </c:pt>
                <c:pt idx="4">
                  <c:v>Behavior &amp; Cognition</c:v>
                </c:pt>
                <c:pt idx="5">
                  <c:v>Reduced Physical Function</c:v>
                </c:pt>
              </c:strCache>
            </c:strRef>
          </c:cat>
          <c:val>
            <c:numRef>
              <c:f>'Urban Revenue'!$P$35:$P$40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D-4CA8-A8B9-4B2C5F51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4096"/>
        <c:axId val="1"/>
      </c:lineChart>
      <c:catAx>
        <c:axId val="62695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22430832207097"/>
          <c:y val="0.52957180401868731"/>
          <c:w val="0.13305909631389212"/>
          <c:h val="0.13172090556809987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Bethany on University - Medicare Revenue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Facility versus National Standard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'Urban Revenue'!$O$46</c:f>
              <c:strCache>
                <c:ptCount val="1"/>
                <c:pt idx="0">
                  <c:v>Facility</c:v>
                </c:pt>
              </c:strCache>
            </c:strRef>
          </c:tx>
          <c:marker>
            <c:symbol val="none"/>
          </c:marker>
          <c:cat>
            <c:strRef>
              <c:f>'Urban Revenue'!$L$47:$N$49</c:f>
              <c:strCache>
                <c:ptCount val="3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</c:strCache>
            </c:strRef>
          </c:cat>
          <c:val>
            <c:numRef>
              <c:f>'Urban Revenue'!$O$47:$O$49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D5-4609-8F09-3933CCAE2DA6}"/>
            </c:ext>
          </c:extLst>
        </c:ser>
        <c:ser>
          <c:idx val="1"/>
          <c:order val="1"/>
          <c:tx>
            <c:strRef>
              <c:f>'Urban Revenue'!$P$46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'Urban Revenue'!$L$47:$N$49</c:f>
              <c:strCache>
                <c:ptCount val="3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</c:strCache>
            </c:strRef>
          </c:cat>
          <c:val>
            <c:numRef>
              <c:f>'Urban Revenue'!$P$47:$P$49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5-4609-8F09-3933CCAE2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055880"/>
        <c:axId val="1"/>
      </c:lineChart>
      <c:catAx>
        <c:axId val="623055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3055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39287549604347"/>
          <c:y val="0.57143026359039795"/>
          <c:w val="0.13936815830173122"/>
          <c:h val="0.1320758628109881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Granite Manor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Current versus What If... Revenue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'Rural Revenue'!$O$6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cat>
            <c:strRef>
              <c:f>'Rural Revenue'!$L$7:$N$14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Revenue'!$O$7:$O$14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71-4020-B235-6EDAF6101AEA}"/>
            </c:ext>
          </c:extLst>
        </c:ser>
        <c:ser>
          <c:idx val="1"/>
          <c:order val="1"/>
          <c:tx>
            <c:strRef>
              <c:f>'Rural Revenue'!$P$6</c:f>
              <c:strCache>
                <c:ptCount val="1"/>
                <c:pt idx="0">
                  <c:v>What If…</c:v>
                </c:pt>
              </c:strCache>
            </c:strRef>
          </c:tx>
          <c:marker>
            <c:symbol val="none"/>
          </c:marker>
          <c:cat>
            <c:strRef>
              <c:f>'Rural Revenue'!$L$7:$N$14</c:f>
              <c:strCache>
                <c:ptCount val="8"/>
                <c:pt idx="0">
                  <c:v>Rehab Plus Extensive Services</c:v>
                </c:pt>
                <c:pt idx="1">
                  <c:v>Rehabilitation</c:v>
                </c:pt>
                <c:pt idx="2">
                  <c:v>Extensive Services</c:v>
                </c:pt>
                <c:pt idx="3">
                  <c:v>Special Care High</c:v>
                </c:pt>
                <c:pt idx="4">
                  <c:v>Special Care Low</c:v>
                </c:pt>
                <c:pt idx="5">
                  <c:v>Clinically Complex</c:v>
                </c:pt>
                <c:pt idx="6">
                  <c:v>Behavior &amp; Cognition</c:v>
                </c:pt>
                <c:pt idx="7">
                  <c:v>Reduced Physical Function</c:v>
                </c:pt>
              </c:strCache>
            </c:strRef>
          </c:cat>
          <c:val>
            <c:numRef>
              <c:f>'Rural Revenue'!$P$7:$P$14</c:f>
              <c:numCache>
                <c:formatCode>"$"#,##0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1-4020-B235-6EDAF610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952784"/>
        <c:axId val="1"/>
      </c:lineChart>
      <c:catAx>
        <c:axId val="62695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RUG Classifications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695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33366224514258"/>
          <c:y val="0.52542463472809831"/>
          <c:w val="0.17000006917320523"/>
          <c:h val="0.1384183177509505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22</xdr:row>
      <xdr:rowOff>30480</xdr:rowOff>
    </xdr:from>
    <xdr:to>
      <xdr:col>20</xdr:col>
      <xdr:colOff>0</xdr:colOff>
      <xdr:row>36</xdr:row>
      <xdr:rowOff>7620</xdr:rowOff>
    </xdr:to>
    <xdr:sp macro="" textlink="">
      <xdr:nvSpPr>
        <xdr:cNvPr id="1768" name="AutoShape 1">
          <a:extLst>
            <a:ext uri="{FF2B5EF4-FFF2-40B4-BE49-F238E27FC236}">
              <a16:creationId xmlns:a16="http://schemas.microsoft.com/office/drawing/2014/main" id="{A2D25AA5-6BE6-4877-93E5-E4C875059EDD}"/>
            </a:ext>
          </a:extLst>
        </xdr:cNvPr>
        <xdr:cNvSpPr>
          <a:spLocks/>
        </xdr:cNvSpPr>
      </xdr:nvSpPr>
      <xdr:spPr bwMode="auto">
        <a:xfrm>
          <a:off x="10111740" y="4709160"/>
          <a:ext cx="0" cy="267462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16</xdr:row>
      <xdr:rowOff>160020</xdr:rowOff>
    </xdr:from>
    <xdr:to>
      <xdr:col>16</xdr:col>
      <xdr:colOff>68580</xdr:colOff>
      <xdr:row>33</xdr:row>
      <xdr:rowOff>114300</xdr:rowOff>
    </xdr:to>
    <xdr:graphicFrame macro="">
      <xdr:nvGraphicFramePr>
        <xdr:cNvPr id="49319" name="Chart 2">
          <a:extLst>
            <a:ext uri="{FF2B5EF4-FFF2-40B4-BE49-F238E27FC236}">
              <a16:creationId xmlns:a16="http://schemas.microsoft.com/office/drawing/2014/main" id="{3B9AF64E-7F54-4D50-9EC5-214E54478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175260</xdr:colOff>
      <xdr:row>16</xdr:row>
      <xdr:rowOff>99060</xdr:rowOff>
    </xdr:from>
    <xdr:to>
      <xdr:col>24</xdr:col>
      <xdr:colOff>556260</xdr:colOff>
      <xdr:row>33</xdr:row>
      <xdr:rowOff>60960</xdr:rowOff>
    </xdr:to>
    <xdr:graphicFrame macro="">
      <xdr:nvGraphicFramePr>
        <xdr:cNvPr id="54681" name="Chart 1">
          <a:extLst>
            <a:ext uri="{FF2B5EF4-FFF2-40B4-BE49-F238E27FC236}">
              <a16:creationId xmlns:a16="http://schemas.microsoft.com/office/drawing/2014/main" id="{A762BDBA-6679-4CCB-9E7A-4E8C016C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106680</xdr:colOff>
      <xdr:row>35</xdr:row>
      <xdr:rowOff>68580</xdr:rowOff>
    </xdr:from>
    <xdr:to>
      <xdr:col>25</xdr:col>
      <xdr:colOff>22860</xdr:colOff>
      <xdr:row>52</xdr:row>
      <xdr:rowOff>22860</xdr:rowOff>
    </xdr:to>
    <xdr:graphicFrame macro="">
      <xdr:nvGraphicFramePr>
        <xdr:cNvPr id="54682" name="Chart 2">
          <a:extLst>
            <a:ext uri="{FF2B5EF4-FFF2-40B4-BE49-F238E27FC236}">
              <a16:creationId xmlns:a16="http://schemas.microsoft.com/office/drawing/2014/main" id="{7B3552A9-593E-4025-B6C7-421F085AA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289560</xdr:colOff>
      <xdr:row>53</xdr:row>
      <xdr:rowOff>30480</xdr:rowOff>
    </xdr:from>
    <xdr:to>
      <xdr:col>24</xdr:col>
      <xdr:colOff>563880</xdr:colOff>
      <xdr:row>69</xdr:row>
      <xdr:rowOff>144780</xdr:rowOff>
    </xdr:to>
    <xdr:graphicFrame macro="">
      <xdr:nvGraphicFramePr>
        <xdr:cNvPr id="54683" name="Chart 4">
          <a:extLst>
            <a:ext uri="{FF2B5EF4-FFF2-40B4-BE49-F238E27FC236}">
              <a16:creationId xmlns:a16="http://schemas.microsoft.com/office/drawing/2014/main" id="{40C8669E-C3FB-4F8E-A0A5-48CAD8E4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518160</xdr:colOff>
      <xdr:row>16</xdr:row>
      <xdr:rowOff>99060</xdr:rowOff>
    </xdr:from>
    <xdr:to>
      <xdr:col>18</xdr:col>
      <xdr:colOff>213360</xdr:colOff>
      <xdr:row>32</xdr:row>
      <xdr:rowOff>99060</xdr:rowOff>
    </xdr:to>
    <xdr:graphicFrame macro="">
      <xdr:nvGraphicFramePr>
        <xdr:cNvPr id="67744" name="Chart 2">
          <a:extLst>
            <a:ext uri="{FF2B5EF4-FFF2-40B4-BE49-F238E27FC236}">
              <a16:creationId xmlns:a16="http://schemas.microsoft.com/office/drawing/2014/main" id="{EBAB6742-138F-42E1-B2E2-CC898B203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idebailly-my.sharepoint.com/personal/jaasen_eidebailly_com/Documents/K-User-Data/SNF/PDPM/Calculators/SNF-PDPM-2024.xlsx" TargetMode="External"/><Relationship Id="rId1" Type="http://schemas.openxmlformats.org/officeDocument/2006/relationships/externalLinkPath" Target="SNF-PDP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PM Classification"/>
      <sheetName val="Client Entry"/>
      <sheetName val="URBAN"/>
      <sheetName val="URBAN Rates"/>
      <sheetName val="URBAN Wage Ind FY 12"/>
      <sheetName val="RURAL Wage Ind FY 12"/>
      <sheetName val="66 RUG's by Weight"/>
      <sheetName val="66 RUGS's by Nsg Wgt"/>
      <sheetName val="Rural Case Mix"/>
      <sheetName val="Urban Revenue"/>
      <sheetName val="Rural Revenue"/>
      <sheetName val="Sheet1"/>
      <sheetName val="URBAN Total CM-WA Calculation"/>
      <sheetName val="RURAL"/>
      <sheetName val="RURAL Total CM-WA Calculation"/>
      <sheetName val="RURAL Rates"/>
    </sheetNames>
    <sheetDataSet>
      <sheetData sheetId="0"/>
      <sheetData sheetId="1"/>
      <sheetData sheetId="2">
        <row r="14">
          <cell r="D14">
            <v>1.45</v>
          </cell>
          <cell r="F14">
            <v>1.41</v>
          </cell>
          <cell r="I14">
            <v>0.64</v>
          </cell>
          <cell r="L14">
            <v>3.84</v>
          </cell>
          <cell r="O14">
            <v>3.06</v>
          </cell>
        </row>
        <row r="15">
          <cell r="D15">
            <v>1.61</v>
          </cell>
          <cell r="F15">
            <v>1.54</v>
          </cell>
          <cell r="I15">
            <v>1.72</v>
          </cell>
          <cell r="L15">
            <v>2.9</v>
          </cell>
          <cell r="O15">
            <v>2.39</v>
          </cell>
        </row>
        <row r="16">
          <cell r="D16">
            <v>1.78</v>
          </cell>
          <cell r="F16">
            <v>1.6</v>
          </cell>
          <cell r="I16">
            <v>2.52</v>
          </cell>
          <cell r="L16">
            <v>2.77</v>
          </cell>
          <cell r="O16">
            <v>1.74</v>
          </cell>
        </row>
        <row r="17">
          <cell r="D17">
            <v>1.81</v>
          </cell>
          <cell r="F17">
            <v>1.45</v>
          </cell>
          <cell r="I17">
            <v>1.38</v>
          </cell>
          <cell r="L17">
            <v>2.27</v>
          </cell>
          <cell r="O17">
            <v>1.26</v>
          </cell>
        </row>
        <row r="18">
          <cell r="D18">
            <v>1.34</v>
          </cell>
          <cell r="F18">
            <v>1.33</v>
          </cell>
          <cell r="I18">
            <v>2.21</v>
          </cell>
          <cell r="L18">
            <v>1.88</v>
          </cell>
          <cell r="O18">
            <v>0.91</v>
          </cell>
        </row>
        <row r="19">
          <cell r="D19">
            <v>1.52</v>
          </cell>
          <cell r="F19">
            <v>1.51</v>
          </cell>
          <cell r="I19">
            <v>2.82</v>
          </cell>
          <cell r="L19">
            <v>2.12</v>
          </cell>
          <cell r="O19">
            <v>0.68</v>
          </cell>
        </row>
        <row r="20">
          <cell r="D20">
            <v>1.58</v>
          </cell>
          <cell r="F20">
            <v>1.55</v>
          </cell>
          <cell r="I20">
            <v>1.93</v>
          </cell>
          <cell r="L20">
            <v>1.76</v>
          </cell>
        </row>
        <row r="21">
          <cell r="D21">
            <v>1.1000000000000001</v>
          </cell>
          <cell r="F21">
            <v>1.0900000000000001</v>
          </cell>
          <cell r="I21">
            <v>2.7</v>
          </cell>
          <cell r="L21">
            <v>1.97</v>
          </cell>
        </row>
        <row r="22">
          <cell r="D22">
            <v>1.07</v>
          </cell>
          <cell r="F22">
            <v>1.1200000000000001</v>
          </cell>
          <cell r="I22">
            <v>3.34</v>
          </cell>
          <cell r="L22">
            <v>1.64</v>
          </cell>
        </row>
        <row r="23">
          <cell r="D23">
            <v>1.34</v>
          </cell>
          <cell r="F23">
            <v>1.37</v>
          </cell>
          <cell r="I23">
            <v>2.83</v>
          </cell>
          <cell r="L23">
            <v>1.63</v>
          </cell>
        </row>
        <row r="24">
          <cell r="D24">
            <v>1.44</v>
          </cell>
          <cell r="F24">
            <v>1.46</v>
          </cell>
          <cell r="I24">
            <v>3.5</v>
          </cell>
          <cell r="L24">
            <v>1.35</v>
          </cell>
        </row>
        <row r="25">
          <cell r="D25">
            <v>1.03</v>
          </cell>
          <cell r="F25">
            <v>1.05</v>
          </cell>
          <cell r="I25">
            <v>3.98</v>
          </cell>
          <cell r="L25">
            <v>1.77</v>
          </cell>
        </row>
        <row r="26">
          <cell r="D26">
            <v>1.2</v>
          </cell>
          <cell r="F26">
            <v>1.23</v>
          </cell>
          <cell r="L26">
            <v>1.53</v>
          </cell>
        </row>
        <row r="27">
          <cell r="D27">
            <v>1.4</v>
          </cell>
          <cell r="F27">
            <v>1.42</v>
          </cell>
          <cell r="L27">
            <v>1.47</v>
          </cell>
        </row>
        <row r="28">
          <cell r="D28">
            <v>1.47</v>
          </cell>
          <cell r="F28">
            <v>1.47</v>
          </cell>
          <cell r="L28">
            <v>1.03</v>
          </cell>
        </row>
        <row r="29">
          <cell r="D29">
            <v>1.02</v>
          </cell>
          <cell r="F29">
            <v>1.03</v>
          </cell>
          <cell r="L29">
            <v>1.27</v>
          </cell>
        </row>
        <row r="30">
          <cell r="L30">
            <v>0.89</v>
          </cell>
        </row>
        <row r="31">
          <cell r="L31">
            <v>0.98</v>
          </cell>
        </row>
        <row r="32">
          <cell r="L32">
            <v>0.94</v>
          </cell>
        </row>
        <row r="33">
          <cell r="L33">
            <v>1.48</v>
          </cell>
        </row>
        <row r="34">
          <cell r="L34">
            <v>1.39</v>
          </cell>
        </row>
        <row r="35">
          <cell r="L35">
            <v>1.1499999999999999</v>
          </cell>
        </row>
        <row r="36">
          <cell r="L36">
            <v>0.67</v>
          </cell>
        </row>
        <row r="37">
          <cell r="L37">
            <v>1.07</v>
          </cell>
        </row>
        <row r="38">
          <cell r="L38">
            <v>0.62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showGridLines="0" zoomScaleNormal="100" workbookViewId="0">
      <selection activeCell="J12" sqref="J12:M12"/>
    </sheetView>
  </sheetViews>
  <sheetFormatPr defaultColWidth="8.88671875" defaultRowHeight="13.2" x14ac:dyDescent="0.25"/>
  <cols>
    <col min="1" max="1" width="30.33203125" style="274" bestFit="1" customWidth="1"/>
    <col min="2" max="2" width="45.33203125" style="274" bestFit="1" customWidth="1"/>
    <col min="3" max="3" width="10.6640625" style="274" customWidth="1"/>
    <col min="4" max="4" width="8.88671875" style="274"/>
    <col min="5" max="5" width="13.33203125" style="274" customWidth="1"/>
    <col min="6" max="6" width="11.33203125" style="274" customWidth="1"/>
    <col min="7" max="7" width="8.88671875" style="274"/>
    <col min="8" max="8" width="10.33203125" style="274" customWidth="1"/>
    <col min="9" max="9" width="11" style="274" bestFit="1" customWidth="1"/>
    <col min="10" max="10" width="9.109375" style="274" bestFit="1" customWidth="1"/>
    <col min="11" max="11" width="18.44140625" style="274" bestFit="1" customWidth="1"/>
    <col min="12" max="12" width="8.88671875" style="274"/>
    <col min="13" max="13" width="12.109375" style="274" bestFit="1" customWidth="1"/>
    <col min="14" max="14" width="9.5546875" style="274" bestFit="1" customWidth="1"/>
    <col min="15" max="15" width="8.88671875" style="274"/>
    <col min="16" max="16" width="16" style="274" customWidth="1"/>
    <col min="17" max="17" width="31" style="274" bestFit="1" customWidth="1"/>
    <col min="18" max="16384" width="8.88671875" style="274"/>
  </cols>
  <sheetData>
    <row r="1" spans="1:17" s="171" customFormat="1" ht="17.399999999999999" x14ac:dyDescent="0.3">
      <c r="A1" s="463" t="s">
        <v>1844</v>
      </c>
      <c r="B1" s="463"/>
      <c r="C1" s="463"/>
      <c r="D1" s="463"/>
      <c r="E1" s="463"/>
      <c r="F1" s="463"/>
      <c r="G1" s="463"/>
      <c r="H1" s="463"/>
    </row>
    <row r="2" spans="1:17" x14ac:dyDescent="0.25">
      <c r="C2" s="289"/>
      <c r="G2" s="289"/>
    </row>
    <row r="3" spans="1:17" x14ac:dyDescent="0.25">
      <c r="A3" s="159" t="s">
        <v>1740</v>
      </c>
      <c r="B3" s="159" t="s">
        <v>1924</v>
      </c>
      <c r="C3" s="159" t="s">
        <v>1740</v>
      </c>
      <c r="D3" s="159" t="s">
        <v>1789</v>
      </c>
      <c r="E3" s="159" t="s">
        <v>1736</v>
      </c>
      <c r="F3" s="159" t="s">
        <v>1737</v>
      </c>
      <c r="G3" s="364" t="s">
        <v>1838</v>
      </c>
    </row>
    <row r="4" spans="1:17" x14ac:dyDescent="0.25">
      <c r="A4" s="170" t="s">
        <v>1864</v>
      </c>
      <c r="B4" s="170" t="s">
        <v>1925</v>
      </c>
      <c r="C4" s="160" t="s">
        <v>199</v>
      </c>
      <c r="D4" s="160" t="s">
        <v>1696</v>
      </c>
      <c r="E4" s="160" t="s">
        <v>237</v>
      </c>
      <c r="F4" s="160" t="s">
        <v>237</v>
      </c>
      <c r="G4" s="160" t="s">
        <v>1691</v>
      </c>
    </row>
    <row r="5" spans="1:17" x14ac:dyDescent="0.25">
      <c r="A5" s="464" t="s">
        <v>1845</v>
      </c>
      <c r="B5" s="373" t="s">
        <v>1847</v>
      </c>
      <c r="C5" s="374" t="s">
        <v>1790</v>
      </c>
      <c r="D5" s="375" t="s">
        <v>1806</v>
      </c>
      <c r="E5" s="366">
        <v>1.45</v>
      </c>
      <c r="F5" s="366">
        <v>1.41</v>
      </c>
      <c r="G5" s="359" t="s">
        <v>1741</v>
      </c>
    </row>
    <row r="6" spans="1:17" x14ac:dyDescent="0.25">
      <c r="A6" s="465"/>
      <c r="B6" s="376" t="s">
        <v>1851</v>
      </c>
      <c r="C6" s="377" t="s">
        <v>1791</v>
      </c>
      <c r="D6" s="378" t="s">
        <v>1807</v>
      </c>
      <c r="E6" s="367">
        <v>1.61</v>
      </c>
      <c r="F6" s="367">
        <v>1.54</v>
      </c>
      <c r="G6" s="359" t="s">
        <v>1742</v>
      </c>
    </row>
    <row r="7" spans="1:17" x14ac:dyDescent="0.25">
      <c r="A7" s="465"/>
      <c r="B7" s="376" t="s">
        <v>1846</v>
      </c>
      <c r="C7" s="377" t="s">
        <v>1792</v>
      </c>
      <c r="D7" s="378" t="s">
        <v>1808</v>
      </c>
      <c r="E7" s="367">
        <v>1.78</v>
      </c>
      <c r="F7" s="367">
        <v>1.6</v>
      </c>
      <c r="G7" s="359" t="s">
        <v>1993</v>
      </c>
    </row>
    <row r="8" spans="1:17" x14ac:dyDescent="0.25">
      <c r="A8" s="465"/>
      <c r="B8" s="376" t="s">
        <v>1849</v>
      </c>
      <c r="C8" s="377" t="s">
        <v>1793</v>
      </c>
      <c r="D8" s="378">
        <v>24</v>
      </c>
      <c r="E8" s="367">
        <v>1.81</v>
      </c>
      <c r="F8" s="367">
        <v>1.45</v>
      </c>
      <c r="G8" s="359" t="s">
        <v>1744</v>
      </c>
    </row>
    <row r="9" spans="1:17" x14ac:dyDescent="0.25">
      <c r="A9" s="465"/>
      <c r="B9" s="376" t="s">
        <v>1850</v>
      </c>
      <c r="C9" s="377" t="s">
        <v>1794</v>
      </c>
      <c r="D9" s="378" t="s">
        <v>1806</v>
      </c>
      <c r="E9" s="367">
        <v>1.34</v>
      </c>
      <c r="F9" s="367">
        <v>1.33</v>
      </c>
      <c r="G9" s="359" t="s">
        <v>1745</v>
      </c>
    </row>
    <row r="10" spans="1:17" x14ac:dyDescent="0.25">
      <c r="A10" s="465"/>
      <c r="B10" s="376" t="s">
        <v>1848</v>
      </c>
      <c r="C10" s="377" t="s">
        <v>1795</v>
      </c>
      <c r="D10" s="378" t="s">
        <v>1807</v>
      </c>
      <c r="E10" s="367">
        <v>1.52</v>
      </c>
      <c r="F10" s="367">
        <v>1.51</v>
      </c>
      <c r="G10" s="359" t="s">
        <v>1746</v>
      </c>
    </row>
    <row r="11" spans="1:17" x14ac:dyDescent="0.25">
      <c r="A11" s="465"/>
      <c r="B11" s="376" t="s">
        <v>1852</v>
      </c>
      <c r="C11" s="377" t="s">
        <v>1796</v>
      </c>
      <c r="D11" s="378" t="s">
        <v>1808</v>
      </c>
      <c r="E11" s="367">
        <v>1.58</v>
      </c>
      <c r="F11" s="367">
        <v>1.55</v>
      </c>
      <c r="G11" s="359" t="s">
        <v>1840</v>
      </c>
    </row>
    <row r="12" spans="1:17" x14ac:dyDescent="0.25">
      <c r="A12" s="465"/>
      <c r="B12" s="376" t="s">
        <v>1853</v>
      </c>
      <c r="C12" s="377" t="s">
        <v>1797</v>
      </c>
      <c r="D12" s="378">
        <v>24</v>
      </c>
      <c r="E12" s="367">
        <v>1.1000000000000001</v>
      </c>
      <c r="F12" s="367">
        <v>1.0900000000000001</v>
      </c>
      <c r="G12" s="359" t="s">
        <v>1747</v>
      </c>
      <c r="J12" s="472" t="s">
        <v>1935</v>
      </c>
      <c r="K12" s="472"/>
      <c r="L12" s="472"/>
      <c r="M12" s="472"/>
      <c r="P12" s="379" t="s">
        <v>1994</v>
      </c>
      <c r="Q12" s="355" t="s">
        <v>1995</v>
      </c>
    </row>
    <row r="13" spans="1:17" x14ac:dyDescent="0.25">
      <c r="A13" s="465"/>
      <c r="B13" s="376" t="s">
        <v>1854</v>
      </c>
      <c r="C13" s="377" t="s">
        <v>1798</v>
      </c>
      <c r="D13" s="378" t="s">
        <v>1806</v>
      </c>
      <c r="E13" s="367">
        <v>1.07</v>
      </c>
      <c r="F13" s="367">
        <v>1.1200000000000001</v>
      </c>
      <c r="G13" s="359" t="s">
        <v>1748</v>
      </c>
      <c r="J13" s="380" t="s">
        <v>1839</v>
      </c>
      <c r="K13" s="380" t="s">
        <v>1930</v>
      </c>
      <c r="L13" s="380" t="s">
        <v>1868</v>
      </c>
      <c r="M13" s="380" t="s">
        <v>1838</v>
      </c>
      <c r="P13" s="380">
        <v>0</v>
      </c>
      <c r="Q13" s="381" t="s">
        <v>1996</v>
      </c>
    </row>
    <row r="14" spans="1:17" x14ac:dyDescent="0.25">
      <c r="A14" s="465"/>
      <c r="B14" s="376" t="s">
        <v>1855</v>
      </c>
      <c r="C14" s="377" t="s">
        <v>1799</v>
      </c>
      <c r="D14" s="378" t="s">
        <v>1807</v>
      </c>
      <c r="E14" s="367">
        <v>1.34</v>
      </c>
      <c r="F14" s="368">
        <v>1.37</v>
      </c>
      <c r="G14" s="359" t="s">
        <v>1749</v>
      </c>
      <c r="J14" s="380" t="s">
        <v>1869</v>
      </c>
      <c r="K14" s="380" t="s">
        <v>1874</v>
      </c>
      <c r="L14" s="380" t="s">
        <v>1803</v>
      </c>
      <c r="M14" s="380" t="s">
        <v>1753</v>
      </c>
      <c r="P14" s="380">
        <v>1</v>
      </c>
      <c r="Q14" s="381" t="s">
        <v>1997</v>
      </c>
    </row>
    <row r="15" spans="1:17" x14ac:dyDescent="0.25">
      <c r="A15" s="465"/>
      <c r="B15" s="376" t="s">
        <v>1856</v>
      </c>
      <c r="C15" s="377" t="s">
        <v>1800</v>
      </c>
      <c r="D15" s="378" t="s">
        <v>1808</v>
      </c>
      <c r="E15" s="367">
        <v>1.44</v>
      </c>
      <c r="F15" s="368">
        <v>1.46</v>
      </c>
      <c r="G15" s="359" t="s">
        <v>1750</v>
      </c>
      <c r="J15" s="380" t="s">
        <v>1870</v>
      </c>
      <c r="K15" s="380" t="s">
        <v>1931</v>
      </c>
      <c r="L15" s="380" t="s">
        <v>1817</v>
      </c>
      <c r="M15" s="380" t="s">
        <v>1998</v>
      </c>
      <c r="P15" s="380">
        <v>6</v>
      </c>
      <c r="Q15" s="381" t="s">
        <v>1999</v>
      </c>
    </row>
    <row r="16" spans="1:17" x14ac:dyDescent="0.25">
      <c r="A16" s="465"/>
      <c r="B16" s="376" t="s">
        <v>1857</v>
      </c>
      <c r="C16" s="377" t="s">
        <v>1801</v>
      </c>
      <c r="D16" s="378">
        <v>24</v>
      </c>
      <c r="E16" s="367">
        <v>1.03</v>
      </c>
      <c r="F16" s="368">
        <v>1.05</v>
      </c>
      <c r="G16" s="359" t="s">
        <v>1751</v>
      </c>
      <c r="J16" s="380" t="s">
        <v>1871</v>
      </c>
      <c r="K16" s="380" t="s">
        <v>1875</v>
      </c>
      <c r="L16" s="380" t="s">
        <v>1778</v>
      </c>
      <c r="M16" s="380" t="s">
        <v>1753</v>
      </c>
    </row>
    <row r="17" spans="1:15" x14ac:dyDescent="0.25">
      <c r="A17" s="465"/>
      <c r="B17" s="376" t="s">
        <v>1921</v>
      </c>
      <c r="C17" s="377" t="s">
        <v>1802</v>
      </c>
      <c r="D17" s="378" t="s">
        <v>1806</v>
      </c>
      <c r="E17" s="367">
        <v>1.2</v>
      </c>
      <c r="F17" s="368">
        <v>1.23</v>
      </c>
      <c r="G17" s="359" t="s">
        <v>1752</v>
      </c>
      <c r="J17" s="380" t="s">
        <v>1872</v>
      </c>
      <c r="K17" s="380" t="s">
        <v>1876</v>
      </c>
      <c r="L17" s="380" t="s">
        <v>1825</v>
      </c>
      <c r="M17" s="380" t="s">
        <v>1743</v>
      </c>
    </row>
    <row r="18" spans="1:15" x14ac:dyDescent="0.25">
      <c r="A18" s="465"/>
      <c r="B18" s="376"/>
      <c r="C18" s="377" t="s">
        <v>1803</v>
      </c>
      <c r="D18" s="378" t="s">
        <v>1807</v>
      </c>
      <c r="E18" s="367">
        <v>1.4</v>
      </c>
      <c r="F18" s="368">
        <v>1.42</v>
      </c>
      <c r="G18" s="359" t="s">
        <v>1753</v>
      </c>
      <c r="J18" s="380" t="s">
        <v>1873</v>
      </c>
      <c r="K18" s="380" t="s">
        <v>2000</v>
      </c>
      <c r="L18" s="380" t="s">
        <v>1933</v>
      </c>
      <c r="M18" s="380">
        <v>1</v>
      </c>
    </row>
    <row r="19" spans="1:15" x14ac:dyDescent="0.25">
      <c r="A19" s="465"/>
      <c r="B19" s="376"/>
      <c r="C19" s="377" t="s">
        <v>1804</v>
      </c>
      <c r="D19" s="378" t="s">
        <v>1808</v>
      </c>
      <c r="E19" s="367">
        <v>1.47</v>
      </c>
      <c r="F19" s="368">
        <v>1.47</v>
      </c>
      <c r="G19" s="359" t="s">
        <v>1754</v>
      </c>
    </row>
    <row r="20" spans="1:15" x14ac:dyDescent="0.25">
      <c r="A20" s="466"/>
      <c r="B20" s="382"/>
      <c r="C20" s="377" t="s">
        <v>1805</v>
      </c>
      <c r="D20" s="378">
        <v>24</v>
      </c>
      <c r="E20" s="367">
        <v>1.02</v>
      </c>
      <c r="F20" s="368">
        <v>1.03</v>
      </c>
      <c r="G20" s="359" t="s">
        <v>1755</v>
      </c>
    </row>
    <row r="21" spans="1:15" x14ac:dyDescent="0.25">
      <c r="A21" s="383"/>
      <c r="B21" s="384"/>
      <c r="D21" s="289"/>
      <c r="E21" s="290"/>
      <c r="F21" s="385"/>
      <c r="I21" s="471" t="s">
        <v>1934</v>
      </c>
      <c r="J21" s="471"/>
      <c r="K21" s="471"/>
      <c r="L21" s="471"/>
      <c r="M21" s="471"/>
      <c r="N21" s="471"/>
      <c r="O21" s="471"/>
    </row>
    <row r="22" spans="1:15" x14ac:dyDescent="0.25">
      <c r="A22" s="386"/>
      <c r="B22" s="387"/>
      <c r="C22" s="388" t="s">
        <v>1740</v>
      </c>
      <c r="D22" s="388" t="s">
        <v>1787</v>
      </c>
      <c r="E22" s="364" t="s">
        <v>1838</v>
      </c>
      <c r="F22" s="385"/>
      <c r="I22" s="473" t="s">
        <v>1932</v>
      </c>
      <c r="J22" s="473" t="s">
        <v>1926</v>
      </c>
      <c r="K22" s="473" t="s">
        <v>1843</v>
      </c>
      <c r="L22" s="473" t="s">
        <v>198</v>
      </c>
      <c r="M22" s="473" t="s">
        <v>1927</v>
      </c>
      <c r="N22" s="473" t="s">
        <v>1928</v>
      </c>
      <c r="O22" s="473" t="s">
        <v>1929</v>
      </c>
    </row>
    <row r="23" spans="1:15" x14ac:dyDescent="0.25">
      <c r="A23" s="389"/>
      <c r="B23" s="390"/>
      <c r="C23" s="391" t="s">
        <v>199</v>
      </c>
      <c r="D23" s="391" t="s">
        <v>237</v>
      </c>
      <c r="E23" s="160" t="s">
        <v>1691</v>
      </c>
      <c r="I23" s="474"/>
      <c r="J23" s="474"/>
      <c r="K23" s="474"/>
      <c r="L23" s="474"/>
      <c r="M23" s="474"/>
      <c r="N23" s="474"/>
      <c r="O23" s="474"/>
    </row>
    <row r="24" spans="1:15" x14ac:dyDescent="0.25">
      <c r="A24" s="459" t="s">
        <v>1767</v>
      </c>
      <c r="B24" s="387" t="s">
        <v>1858</v>
      </c>
      <c r="C24" s="392" t="s">
        <v>1810</v>
      </c>
      <c r="D24" s="370">
        <v>0.64</v>
      </c>
      <c r="E24" s="359" t="s">
        <v>1741</v>
      </c>
      <c r="I24" s="380" t="s">
        <v>2001</v>
      </c>
      <c r="J24" s="372">
        <v>1078.08</v>
      </c>
      <c r="K24" s="372">
        <v>776.22</v>
      </c>
      <c r="L24" s="393">
        <v>0.98760000000000003</v>
      </c>
      <c r="M24" s="372">
        <f>L24*K24</f>
        <v>766.59487200000001</v>
      </c>
      <c r="N24" s="372">
        <f>J24-K24</f>
        <v>301.8599999999999</v>
      </c>
      <c r="O24" s="372">
        <f>M24+N24</f>
        <v>1068.4548719999998</v>
      </c>
    </row>
    <row r="25" spans="1:15" x14ac:dyDescent="0.25">
      <c r="A25" s="459"/>
      <c r="B25" s="394" t="s">
        <v>1960</v>
      </c>
      <c r="C25" s="395" t="s">
        <v>1811</v>
      </c>
      <c r="D25" s="370">
        <v>1.72</v>
      </c>
      <c r="E25" s="359" t="s">
        <v>1742</v>
      </c>
      <c r="I25" s="274" t="s">
        <v>1937</v>
      </c>
    </row>
    <row r="26" spans="1:15" x14ac:dyDescent="0.25">
      <c r="A26" s="459"/>
      <c r="B26" s="394" t="s">
        <v>1859</v>
      </c>
      <c r="C26" s="395" t="s">
        <v>1812</v>
      </c>
      <c r="D26" s="370">
        <v>2.52</v>
      </c>
      <c r="E26" s="359" t="s">
        <v>1993</v>
      </c>
    </row>
    <row r="27" spans="1:15" x14ac:dyDescent="0.25">
      <c r="A27" s="459"/>
      <c r="B27" s="394" t="s">
        <v>1860</v>
      </c>
      <c r="C27" s="395" t="s">
        <v>1813</v>
      </c>
      <c r="D27" s="370">
        <v>1.38</v>
      </c>
      <c r="E27" s="359" t="s">
        <v>1744</v>
      </c>
    </row>
    <row r="28" spans="1:15" x14ac:dyDescent="0.25">
      <c r="A28" s="459"/>
      <c r="B28" s="394" t="s">
        <v>1861</v>
      </c>
      <c r="C28" s="395" t="s">
        <v>1814</v>
      </c>
      <c r="D28" s="370">
        <v>2.21</v>
      </c>
      <c r="E28" s="359" t="s">
        <v>1745</v>
      </c>
    </row>
    <row r="29" spans="1:15" x14ac:dyDescent="0.25">
      <c r="A29" s="459"/>
      <c r="B29" s="394" t="s">
        <v>1862</v>
      </c>
      <c r="C29" s="395" t="s">
        <v>1815</v>
      </c>
      <c r="D29" s="370">
        <v>2.82</v>
      </c>
      <c r="E29" s="359" t="s">
        <v>1746</v>
      </c>
    </row>
    <row r="30" spans="1:15" x14ac:dyDescent="0.25">
      <c r="A30" s="459"/>
      <c r="B30" s="394" t="s">
        <v>1863</v>
      </c>
      <c r="C30" s="395" t="s">
        <v>1816</v>
      </c>
      <c r="D30" s="370">
        <v>1.93</v>
      </c>
      <c r="E30" s="359" t="s">
        <v>1840</v>
      </c>
    </row>
    <row r="31" spans="1:15" x14ac:dyDescent="0.25">
      <c r="A31" s="459"/>
      <c r="B31" s="394" t="s">
        <v>1961</v>
      </c>
      <c r="C31" s="395" t="s">
        <v>1817</v>
      </c>
      <c r="D31" s="370">
        <v>2.7</v>
      </c>
      <c r="E31" s="359" t="s">
        <v>1747</v>
      </c>
    </row>
    <row r="32" spans="1:15" x14ac:dyDescent="0.25">
      <c r="A32" s="459"/>
      <c r="B32" s="394" t="s">
        <v>1865</v>
      </c>
      <c r="C32" s="395" t="s">
        <v>1818</v>
      </c>
      <c r="D32" s="370">
        <v>3.34</v>
      </c>
      <c r="E32" s="359" t="s">
        <v>1748</v>
      </c>
    </row>
    <row r="33" spans="1:8" x14ac:dyDescent="0.25">
      <c r="A33" s="459"/>
      <c r="B33" s="394"/>
      <c r="C33" s="395" t="s">
        <v>1819</v>
      </c>
      <c r="D33" s="370">
        <v>2.83</v>
      </c>
      <c r="E33" s="359" t="s">
        <v>1749</v>
      </c>
    </row>
    <row r="34" spans="1:8" x14ac:dyDescent="0.25">
      <c r="A34" s="459"/>
      <c r="B34" s="394"/>
      <c r="C34" s="395" t="s">
        <v>1820</v>
      </c>
      <c r="D34" s="370">
        <v>3.5</v>
      </c>
      <c r="E34" s="359" t="s">
        <v>1750</v>
      </c>
    </row>
    <row r="35" spans="1:8" x14ac:dyDescent="0.25">
      <c r="A35" s="461"/>
      <c r="B35" s="396"/>
      <c r="C35" s="395" t="s">
        <v>1821</v>
      </c>
      <c r="D35" s="370">
        <v>3.98</v>
      </c>
      <c r="E35" s="359" t="s">
        <v>1751</v>
      </c>
    </row>
    <row r="36" spans="1:8" x14ac:dyDescent="0.25">
      <c r="A36" s="383"/>
      <c r="B36" s="384"/>
      <c r="C36" s="397"/>
      <c r="D36" s="398"/>
    </row>
    <row r="37" spans="1:8" x14ac:dyDescent="0.25">
      <c r="A37" s="383"/>
      <c r="B37" s="384"/>
      <c r="C37" s="397"/>
      <c r="D37" s="398"/>
    </row>
    <row r="38" spans="1:8" x14ac:dyDescent="0.25">
      <c r="A38" s="386"/>
      <c r="B38" s="399"/>
      <c r="C38" s="166" t="s">
        <v>1740</v>
      </c>
      <c r="D38" s="159" t="s">
        <v>1789</v>
      </c>
      <c r="E38" s="400"/>
      <c r="F38" s="401"/>
      <c r="G38" s="361" t="s">
        <v>1680</v>
      </c>
      <c r="H38" s="364" t="s">
        <v>1838</v>
      </c>
    </row>
    <row r="39" spans="1:8" x14ac:dyDescent="0.25">
      <c r="A39" s="389"/>
      <c r="B39" s="402"/>
      <c r="C39" s="160" t="s">
        <v>199</v>
      </c>
      <c r="D39" s="160" t="s">
        <v>1696</v>
      </c>
      <c r="E39" s="467" t="s">
        <v>1698</v>
      </c>
      <c r="F39" s="468"/>
      <c r="G39" s="362" t="s">
        <v>237</v>
      </c>
      <c r="H39" s="160" t="s">
        <v>1691</v>
      </c>
    </row>
    <row r="40" spans="1:8" x14ac:dyDescent="0.25">
      <c r="A40" s="457" t="s">
        <v>1680</v>
      </c>
      <c r="B40" s="403" t="s">
        <v>1886</v>
      </c>
      <c r="C40" s="378" t="s">
        <v>1657</v>
      </c>
      <c r="D40" s="404" t="s">
        <v>1834</v>
      </c>
      <c r="E40" s="470" t="s">
        <v>1717</v>
      </c>
      <c r="F40" s="470"/>
      <c r="G40" s="366">
        <v>3.84</v>
      </c>
      <c r="H40" s="363" t="s">
        <v>1741</v>
      </c>
    </row>
    <row r="41" spans="1:8" x14ac:dyDescent="0.25">
      <c r="A41" s="459"/>
      <c r="B41" s="403" t="s">
        <v>1887</v>
      </c>
      <c r="C41" s="378" t="s">
        <v>1658</v>
      </c>
      <c r="D41" s="404" t="s">
        <v>1834</v>
      </c>
      <c r="E41" s="470" t="s">
        <v>1717</v>
      </c>
      <c r="F41" s="470"/>
      <c r="G41" s="366">
        <v>2.9</v>
      </c>
      <c r="H41" s="359" t="s">
        <v>1742</v>
      </c>
    </row>
    <row r="42" spans="1:8" x14ac:dyDescent="0.25">
      <c r="A42" s="459"/>
      <c r="B42" s="403" t="s">
        <v>1888</v>
      </c>
      <c r="C42" s="378" t="s">
        <v>1659</v>
      </c>
      <c r="D42" s="404" t="s">
        <v>1834</v>
      </c>
      <c r="E42" s="470" t="s">
        <v>1718</v>
      </c>
      <c r="F42" s="470"/>
      <c r="G42" s="366">
        <v>2.77</v>
      </c>
      <c r="H42" s="359" t="s">
        <v>1743</v>
      </c>
    </row>
    <row r="43" spans="1:8" x14ac:dyDescent="0.25">
      <c r="A43" s="459"/>
      <c r="B43" s="403" t="s">
        <v>1889</v>
      </c>
      <c r="C43" s="454"/>
      <c r="D43" s="455"/>
      <c r="E43" s="455"/>
      <c r="F43" s="455"/>
      <c r="G43" s="456"/>
      <c r="H43" s="380"/>
    </row>
    <row r="44" spans="1:8" x14ac:dyDescent="0.25">
      <c r="A44" s="459"/>
      <c r="B44" s="403" t="s">
        <v>1915</v>
      </c>
      <c r="C44" s="405"/>
      <c r="D44" s="405"/>
      <c r="E44" s="469" t="s">
        <v>1701</v>
      </c>
      <c r="F44" s="469"/>
      <c r="G44" s="405"/>
      <c r="H44" s="380"/>
    </row>
    <row r="45" spans="1:8" x14ac:dyDescent="0.25">
      <c r="A45" s="459"/>
      <c r="B45" s="403" t="s">
        <v>1890</v>
      </c>
      <c r="C45" s="404" t="s">
        <v>1768</v>
      </c>
      <c r="D45" s="404" t="s">
        <v>1806</v>
      </c>
      <c r="E45" s="470" t="s">
        <v>1719</v>
      </c>
      <c r="F45" s="470"/>
      <c r="G45" s="366">
        <v>2.27</v>
      </c>
      <c r="H45" s="359" t="s">
        <v>1744</v>
      </c>
    </row>
    <row r="46" spans="1:8" x14ac:dyDescent="0.25">
      <c r="A46" s="459"/>
      <c r="B46" s="403" t="s">
        <v>1891</v>
      </c>
      <c r="C46" s="404" t="s">
        <v>1769</v>
      </c>
      <c r="D46" s="404" t="s">
        <v>1806</v>
      </c>
      <c r="E46" s="470"/>
      <c r="F46" s="470"/>
      <c r="G46" s="366">
        <v>1.88</v>
      </c>
      <c r="H46" s="359" t="s">
        <v>1745</v>
      </c>
    </row>
    <row r="47" spans="1:8" x14ac:dyDescent="0.25">
      <c r="A47" s="459"/>
      <c r="B47" s="403" t="s">
        <v>1892</v>
      </c>
      <c r="C47" s="404" t="s">
        <v>1770</v>
      </c>
      <c r="D47" s="404" t="s">
        <v>1835</v>
      </c>
      <c r="E47" s="470" t="s">
        <v>1720</v>
      </c>
      <c r="F47" s="470"/>
      <c r="G47" s="366">
        <v>2.12</v>
      </c>
      <c r="H47" s="359" t="s">
        <v>1746</v>
      </c>
    </row>
    <row r="48" spans="1:8" x14ac:dyDescent="0.25">
      <c r="A48" s="459"/>
      <c r="B48" s="403" t="s">
        <v>1893</v>
      </c>
      <c r="C48" s="404" t="s">
        <v>1771</v>
      </c>
      <c r="D48" s="404" t="s">
        <v>1835</v>
      </c>
      <c r="E48" s="470"/>
      <c r="F48" s="470"/>
      <c r="G48" s="366">
        <v>1.76</v>
      </c>
      <c r="H48" s="359" t="s">
        <v>1840</v>
      </c>
    </row>
    <row r="49" spans="1:8" x14ac:dyDescent="0.25">
      <c r="A49" s="459"/>
      <c r="B49" s="403" t="s">
        <v>1894</v>
      </c>
      <c r="C49" s="454"/>
      <c r="D49" s="455"/>
      <c r="E49" s="455"/>
      <c r="F49" s="455"/>
      <c r="G49" s="456"/>
      <c r="H49" s="380"/>
    </row>
    <row r="50" spans="1:8" x14ac:dyDescent="0.25">
      <c r="A50" s="459"/>
      <c r="B50" s="403" t="s">
        <v>1916</v>
      </c>
      <c r="C50" s="405"/>
      <c r="D50" s="405"/>
      <c r="E50" s="469" t="s">
        <v>1702</v>
      </c>
      <c r="F50" s="469"/>
      <c r="G50" s="405"/>
      <c r="H50" s="380"/>
    </row>
    <row r="51" spans="1:8" x14ac:dyDescent="0.25">
      <c r="A51" s="459"/>
      <c r="B51" s="403" t="s">
        <v>1895</v>
      </c>
      <c r="C51" s="404" t="s">
        <v>1772</v>
      </c>
      <c r="D51" s="404" t="s">
        <v>1806</v>
      </c>
      <c r="E51" s="457" t="s">
        <v>1719</v>
      </c>
      <c r="F51" s="458"/>
      <c r="G51" s="366">
        <v>1.97</v>
      </c>
      <c r="H51" s="359" t="s">
        <v>1747</v>
      </c>
    </row>
    <row r="52" spans="1:8" x14ac:dyDescent="0.25">
      <c r="A52" s="459"/>
      <c r="B52" s="403" t="s">
        <v>1896</v>
      </c>
      <c r="C52" s="404" t="s">
        <v>1773</v>
      </c>
      <c r="D52" s="404" t="s">
        <v>1806</v>
      </c>
      <c r="E52" s="461"/>
      <c r="F52" s="462"/>
      <c r="G52" s="366">
        <v>1.64</v>
      </c>
      <c r="H52" s="359" t="s">
        <v>1748</v>
      </c>
    </row>
    <row r="53" spans="1:8" x14ac:dyDescent="0.25">
      <c r="A53" s="459"/>
      <c r="B53" s="403" t="s">
        <v>1917</v>
      </c>
      <c r="C53" s="404" t="s">
        <v>1774</v>
      </c>
      <c r="D53" s="404" t="s">
        <v>1835</v>
      </c>
      <c r="E53" s="457" t="s">
        <v>1720</v>
      </c>
      <c r="F53" s="458"/>
      <c r="G53" s="366">
        <v>1.63</v>
      </c>
      <c r="H53" s="359" t="s">
        <v>1749</v>
      </c>
    </row>
    <row r="54" spans="1:8" x14ac:dyDescent="0.25">
      <c r="A54" s="459"/>
      <c r="B54" s="403" t="s">
        <v>1897</v>
      </c>
      <c r="C54" s="404" t="s">
        <v>1775</v>
      </c>
      <c r="D54" s="404" t="s">
        <v>1835</v>
      </c>
      <c r="E54" s="461"/>
      <c r="F54" s="462"/>
      <c r="G54" s="366">
        <v>1.35</v>
      </c>
      <c r="H54" s="359" t="s">
        <v>1750</v>
      </c>
    </row>
    <row r="55" spans="1:8" x14ac:dyDescent="0.25">
      <c r="A55" s="459"/>
      <c r="B55" s="403" t="s">
        <v>1898</v>
      </c>
      <c r="C55" s="454"/>
      <c r="D55" s="455"/>
      <c r="E55" s="455"/>
      <c r="F55" s="455"/>
      <c r="G55" s="456"/>
      <c r="H55" s="380"/>
    </row>
    <row r="56" spans="1:8" x14ac:dyDescent="0.25">
      <c r="A56" s="459"/>
      <c r="B56" s="403" t="s">
        <v>1918</v>
      </c>
      <c r="C56" s="405"/>
      <c r="D56" s="405"/>
      <c r="E56" s="469" t="s">
        <v>1699</v>
      </c>
      <c r="F56" s="469"/>
      <c r="G56" s="405"/>
      <c r="H56" s="380"/>
    </row>
    <row r="57" spans="1:8" x14ac:dyDescent="0.25">
      <c r="A57" s="459"/>
      <c r="B57" s="403" t="s">
        <v>1900</v>
      </c>
      <c r="C57" s="404" t="s">
        <v>1776</v>
      </c>
      <c r="D57" s="404" t="s">
        <v>1806</v>
      </c>
      <c r="E57" s="457" t="s">
        <v>1719</v>
      </c>
      <c r="F57" s="458"/>
      <c r="G57" s="366">
        <v>1.77</v>
      </c>
      <c r="H57" s="359" t="s">
        <v>1751</v>
      </c>
    </row>
    <row r="58" spans="1:8" x14ac:dyDescent="0.25">
      <c r="A58" s="459"/>
      <c r="B58" s="169" t="s">
        <v>1899</v>
      </c>
      <c r="C58" s="404" t="s">
        <v>1777</v>
      </c>
      <c r="D58" s="404" t="s">
        <v>1806</v>
      </c>
      <c r="E58" s="459"/>
      <c r="F58" s="460"/>
      <c r="G58" s="366">
        <v>1.53</v>
      </c>
      <c r="H58" s="359" t="s">
        <v>1752</v>
      </c>
    </row>
    <row r="59" spans="1:8" x14ac:dyDescent="0.25">
      <c r="A59" s="459"/>
      <c r="B59" s="406" t="s">
        <v>1901</v>
      </c>
      <c r="C59" s="404" t="s">
        <v>1778</v>
      </c>
      <c r="D59" s="404" t="s">
        <v>1835</v>
      </c>
      <c r="E59" s="461"/>
      <c r="F59" s="462"/>
      <c r="G59" s="366">
        <v>1.47</v>
      </c>
      <c r="H59" s="359" t="s">
        <v>1753</v>
      </c>
    </row>
    <row r="60" spans="1:8" x14ac:dyDescent="0.25">
      <c r="A60" s="459"/>
      <c r="B60" s="403" t="s">
        <v>1902</v>
      </c>
      <c r="C60" s="404" t="s">
        <v>219</v>
      </c>
      <c r="D60" s="404" t="s">
        <v>1836</v>
      </c>
      <c r="E60" s="457" t="s">
        <v>1720</v>
      </c>
      <c r="F60" s="458"/>
      <c r="G60" s="366">
        <v>1.03</v>
      </c>
      <c r="H60" s="359" t="s">
        <v>1754</v>
      </c>
    </row>
    <row r="61" spans="1:8" x14ac:dyDescent="0.25">
      <c r="A61" s="459"/>
      <c r="B61" s="403" t="s">
        <v>1903</v>
      </c>
      <c r="C61" s="404" t="s">
        <v>1779</v>
      </c>
      <c r="D61" s="404" t="s">
        <v>1835</v>
      </c>
      <c r="E61" s="459"/>
      <c r="F61" s="460"/>
      <c r="G61" s="366">
        <v>1.27</v>
      </c>
      <c r="H61" s="359" t="s">
        <v>1755</v>
      </c>
    </row>
    <row r="62" spans="1:8" x14ac:dyDescent="0.25">
      <c r="A62" s="459"/>
      <c r="B62" s="403" t="s">
        <v>1904</v>
      </c>
      <c r="C62" s="404" t="s">
        <v>220</v>
      </c>
      <c r="D62" s="404" t="s">
        <v>1836</v>
      </c>
      <c r="E62" s="461"/>
      <c r="F62" s="462"/>
      <c r="G62" s="366">
        <v>0.89</v>
      </c>
      <c r="H62" s="359" t="s">
        <v>1756</v>
      </c>
    </row>
    <row r="63" spans="1:8" x14ac:dyDescent="0.25">
      <c r="A63" s="459"/>
      <c r="B63" s="403" t="s">
        <v>1905</v>
      </c>
      <c r="C63" s="454"/>
      <c r="D63" s="455"/>
      <c r="E63" s="455"/>
      <c r="F63" s="455"/>
      <c r="G63" s="456"/>
      <c r="H63" s="380"/>
    </row>
    <row r="64" spans="1:8" x14ac:dyDescent="0.25">
      <c r="A64" s="459"/>
      <c r="B64" s="403" t="s">
        <v>1906</v>
      </c>
      <c r="C64" s="405"/>
      <c r="D64" s="405"/>
      <c r="E64" s="469" t="s">
        <v>1866</v>
      </c>
      <c r="F64" s="469"/>
      <c r="G64" s="405"/>
      <c r="H64" s="380"/>
    </row>
    <row r="65" spans="1:8" x14ac:dyDescent="0.25">
      <c r="A65" s="459"/>
      <c r="B65" s="403" t="s">
        <v>1907</v>
      </c>
      <c r="C65" s="404" t="s">
        <v>1780</v>
      </c>
      <c r="D65" s="404" t="s">
        <v>1837</v>
      </c>
      <c r="E65" s="452" t="s">
        <v>1721</v>
      </c>
      <c r="F65" s="453"/>
      <c r="G65" s="366">
        <v>0.98</v>
      </c>
      <c r="H65" s="359" t="s">
        <v>1757</v>
      </c>
    </row>
    <row r="66" spans="1:8" x14ac:dyDescent="0.25">
      <c r="A66" s="459"/>
      <c r="B66" s="403" t="s">
        <v>1908</v>
      </c>
      <c r="C66" s="404" t="s">
        <v>1781</v>
      </c>
      <c r="D66" s="404" t="s">
        <v>1837</v>
      </c>
      <c r="E66" s="452" t="s">
        <v>1867</v>
      </c>
      <c r="F66" s="453"/>
      <c r="G66" s="366">
        <v>0.94</v>
      </c>
      <c r="H66" s="359" t="s">
        <v>1758</v>
      </c>
    </row>
    <row r="67" spans="1:8" x14ac:dyDescent="0.25">
      <c r="A67" s="459"/>
      <c r="B67" s="403" t="s">
        <v>1919</v>
      </c>
      <c r="C67" s="454"/>
      <c r="D67" s="455"/>
      <c r="E67" s="455"/>
      <c r="F67" s="455"/>
      <c r="G67" s="456"/>
      <c r="H67" s="380"/>
    </row>
    <row r="68" spans="1:8" x14ac:dyDescent="0.25">
      <c r="A68" s="459"/>
      <c r="B68" s="403" t="s">
        <v>1909</v>
      </c>
      <c r="C68" s="405"/>
      <c r="D68" s="405"/>
      <c r="E68" s="469" t="s">
        <v>1700</v>
      </c>
      <c r="F68" s="469"/>
      <c r="G68" s="405"/>
      <c r="H68" s="380"/>
    </row>
    <row r="69" spans="1:8" x14ac:dyDescent="0.25">
      <c r="A69" s="459"/>
      <c r="B69" s="403" t="s">
        <v>1910</v>
      </c>
      <c r="C69" s="404" t="s">
        <v>1782</v>
      </c>
      <c r="D69" s="404" t="s">
        <v>1806</v>
      </c>
      <c r="E69" s="457" t="s">
        <v>1721</v>
      </c>
      <c r="F69" s="458"/>
      <c r="G69" s="366">
        <v>1.48</v>
      </c>
      <c r="H69" s="359" t="s">
        <v>1759</v>
      </c>
    </row>
    <row r="70" spans="1:8" x14ac:dyDescent="0.25">
      <c r="A70" s="459"/>
      <c r="B70" s="403" t="s">
        <v>1911</v>
      </c>
      <c r="C70" s="404" t="s">
        <v>1783</v>
      </c>
      <c r="D70" s="404" t="s">
        <v>1806</v>
      </c>
      <c r="E70" s="459"/>
      <c r="F70" s="460"/>
      <c r="G70" s="366">
        <v>1.39</v>
      </c>
      <c r="H70" s="359" t="s">
        <v>1760</v>
      </c>
    </row>
    <row r="71" spans="1:8" x14ac:dyDescent="0.25">
      <c r="A71" s="459"/>
      <c r="B71" s="403"/>
      <c r="C71" s="404" t="s">
        <v>1784</v>
      </c>
      <c r="D71" s="404" t="s">
        <v>1835</v>
      </c>
      <c r="E71" s="461"/>
      <c r="F71" s="462"/>
      <c r="G71" s="366">
        <v>1.1499999999999999</v>
      </c>
      <c r="H71" s="359" t="s">
        <v>1761</v>
      </c>
    </row>
    <row r="72" spans="1:8" x14ac:dyDescent="0.25">
      <c r="A72" s="459"/>
      <c r="B72" s="403" t="s">
        <v>1912</v>
      </c>
      <c r="C72" s="404" t="s">
        <v>233</v>
      </c>
      <c r="D72" s="404" t="s">
        <v>1836</v>
      </c>
      <c r="E72" s="457" t="s">
        <v>1867</v>
      </c>
      <c r="F72" s="458"/>
      <c r="G72" s="366">
        <v>0.67</v>
      </c>
      <c r="H72" s="359" t="s">
        <v>1762</v>
      </c>
    </row>
    <row r="73" spans="1:8" x14ac:dyDescent="0.25">
      <c r="A73" s="459"/>
      <c r="B73" s="403" t="s">
        <v>1913</v>
      </c>
      <c r="C73" s="404" t="s">
        <v>1785</v>
      </c>
      <c r="D73" s="404" t="s">
        <v>1835</v>
      </c>
      <c r="E73" s="459"/>
      <c r="F73" s="460"/>
      <c r="G73" s="366">
        <v>1.07</v>
      </c>
      <c r="H73" s="359" t="s">
        <v>1763</v>
      </c>
    </row>
    <row r="74" spans="1:8" x14ac:dyDescent="0.25">
      <c r="A74" s="459"/>
      <c r="B74" s="405" t="s">
        <v>1914</v>
      </c>
      <c r="C74" s="404" t="s">
        <v>234</v>
      </c>
      <c r="D74" s="404" t="s">
        <v>1836</v>
      </c>
      <c r="E74" s="461"/>
      <c r="F74" s="462"/>
      <c r="G74" s="366">
        <v>0.62</v>
      </c>
      <c r="H74" s="360" t="s">
        <v>1764</v>
      </c>
    </row>
    <row r="75" spans="1:8" x14ac:dyDescent="0.25">
      <c r="A75" s="459"/>
      <c r="B75" s="405"/>
      <c r="C75" s="407"/>
      <c r="D75" s="407"/>
      <c r="E75" s="408"/>
      <c r="F75" s="408"/>
      <c r="G75" s="409"/>
      <c r="H75" s="410"/>
    </row>
    <row r="76" spans="1:8" x14ac:dyDescent="0.25">
      <c r="A76" s="459"/>
      <c r="B76" s="403" t="s">
        <v>1922</v>
      </c>
      <c r="C76" s="411"/>
      <c r="D76" s="411"/>
      <c r="E76" s="412"/>
      <c r="F76" s="412"/>
      <c r="G76" s="413"/>
      <c r="H76" s="410"/>
    </row>
    <row r="77" spans="1:8" x14ac:dyDescent="0.25">
      <c r="A77" s="461"/>
      <c r="B77" s="403" t="s">
        <v>1923</v>
      </c>
      <c r="C77" s="414"/>
      <c r="D77" s="414"/>
      <c r="E77" s="415"/>
      <c r="F77" s="415"/>
      <c r="G77" s="416"/>
      <c r="H77" s="410"/>
    </row>
    <row r="78" spans="1:8" x14ac:dyDescent="0.25">
      <c r="A78" s="383"/>
      <c r="B78" s="417"/>
      <c r="C78" s="411"/>
      <c r="D78" s="411"/>
      <c r="E78" s="412"/>
      <c r="F78" s="412"/>
      <c r="G78" s="418"/>
      <c r="H78" s="410"/>
    </row>
    <row r="79" spans="1:8" x14ac:dyDescent="0.25">
      <c r="A79" s="386"/>
      <c r="B79" s="419"/>
      <c r="C79" s="420" t="s">
        <v>1740</v>
      </c>
      <c r="D79" s="358" t="s">
        <v>1822</v>
      </c>
      <c r="E79" s="358" t="s">
        <v>1822</v>
      </c>
      <c r="F79" s="364" t="s">
        <v>1838</v>
      </c>
      <c r="G79" s="410"/>
      <c r="H79" s="410"/>
    </row>
    <row r="80" spans="1:8" x14ac:dyDescent="0.25">
      <c r="A80" s="421"/>
      <c r="B80" s="422"/>
      <c r="C80" s="420" t="s">
        <v>199</v>
      </c>
      <c r="D80" s="358" t="s">
        <v>1696</v>
      </c>
      <c r="E80" s="358" t="s">
        <v>237</v>
      </c>
      <c r="F80" s="160" t="s">
        <v>1691</v>
      </c>
      <c r="G80" s="410"/>
      <c r="H80" s="410"/>
    </row>
    <row r="81" spans="1:10" x14ac:dyDescent="0.25">
      <c r="A81" s="465" t="s">
        <v>1842</v>
      </c>
      <c r="B81" s="394" t="s">
        <v>1877</v>
      </c>
      <c r="C81" s="423" t="s">
        <v>1823</v>
      </c>
      <c r="D81" s="424" t="s">
        <v>1829</v>
      </c>
      <c r="E81" s="366">
        <v>3.06</v>
      </c>
      <c r="F81" s="359" t="s">
        <v>1741</v>
      </c>
      <c r="J81" s="410"/>
    </row>
    <row r="82" spans="1:10" x14ac:dyDescent="0.25">
      <c r="A82" s="465"/>
      <c r="B82" s="394" t="s">
        <v>1878</v>
      </c>
      <c r="C82" s="423" t="s">
        <v>1824</v>
      </c>
      <c r="D82" s="424" t="s">
        <v>1830</v>
      </c>
      <c r="E82" s="366">
        <v>2.39</v>
      </c>
      <c r="F82" s="359" t="s">
        <v>1742</v>
      </c>
    </row>
    <row r="83" spans="1:10" x14ac:dyDescent="0.25">
      <c r="A83" s="465"/>
      <c r="B83" s="394" t="s">
        <v>1879</v>
      </c>
      <c r="C83" s="423" t="s">
        <v>1825</v>
      </c>
      <c r="D83" s="424" t="s">
        <v>1831</v>
      </c>
      <c r="E83" s="366">
        <v>1.74</v>
      </c>
      <c r="F83" s="359" t="s">
        <v>1993</v>
      </c>
    </row>
    <row r="84" spans="1:10" x14ac:dyDescent="0.25">
      <c r="A84" s="465"/>
      <c r="B84" s="394" t="s">
        <v>1880</v>
      </c>
      <c r="C84" s="423" t="s">
        <v>1826</v>
      </c>
      <c r="D84" s="424" t="s">
        <v>1832</v>
      </c>
      <c r="E84" s="366">
        <v>1.26</v>
      </c>
      <c r="F84" s="359" t="s">
        <v>1744</v>
      </c>
    </row>
    <row r="85" spans="1:10" x14ac:dyDescent="0.25">
      <c r="A85" s="465"/>
      <c r="B85" s="394" t="s">
        <v>1881</v>
      </c>
      <c r="C85" s="423" t="s">
        <v>1827</v>
      </c>
      <c r="D85" s="424" t="s">
        <v>1833</v>
      </c>
      <c r="E85" s="366">
        <v>0.91</v>
      </c>
      <c r="F85" s="359" t="s">
        <v>1745</v>
      </c>
    </row>
    <row r="86" spans="1:10" x14ac:dyDescent="0.25">
      <c r="A86" s="465"/>
      <c r="B86" s="394" t="s">
        <v>1882</v>
      </c>
      <c r="C86" s="423" t="s">
        <v>1828</v>
      </c>
      <c r="D86" s="378">
        <v>0</v>
      </c>
      <c r="E86" s="366">
        <v>0.68</v>
      </c>
      <c r="F86" s="359" t="s">
        <v>1746</v>
      </c>
    </row>
    <row r="87" spans="1:10" x14ac:dyDescent="0.25">
      <c r="A87" s="465"/>
      <c r="B87" s="387" t="s">
        <v>1883</v>
      </c>
      <c r="E87" s="425"/>
    </row>
    <row r="88" spans="1:10" x14ac:dyDescent="0.25">
      <c r="A88" s="466"/>
      <c r="B88" s="396" t="s">
        <v>1920</v>
      </c>
      <c r="C88" s="425"/>
      <c r="D88" s="425"/>
      <c r="E88" s="425"/>
    </row>
    <row r="90" spans="1:10" x14ac:dyDescent="0.25">
      <c r="A90" s="464" t="s">
        <v>1786</v>
      </c>
      <c r="B90" s="387" t="s">
        <v>1884</v>
      </c>
      <c r="D90" s="426"/>
      <c r="E90" s="410"/>
      <c r="F90" s="410"/>
    </row>
    <row r="91" spans="1:10" x14ac:dyDescent="0.25">
      <c r="A91" s="465"/>
      <c r="B91" s="394" t="s">
        <v>1885</v>
      </c>
      <c r="D91" s="426"/>
      <c r="E91" s="410"/>
      <c r="F91" s="410"/>
      <c r="G91" s="410"/>
    </row>
    <row r="92" spans="1:10" x14ac:dyDescent="0.25">
      <c r="A92" s="466"/>
      <c r="B92" s="396"/>
      <c r="D92" s="426"/>
      <c r="E92" s="410"/>
      <c r="F92" s="410"/>
    </row>
    <row r="96" spans="1:10" x14ac:dyDescent="0.25">
      <c r="G96" s="410"/>
    </row>
    <row r="97" spans="7:7" x14ac:dyDescent="0.25">
      <c r="G97" s="427"/>
    </row>
  </sheetData>
  <mergeCells count="39">
    <mergeCell ref="A5:A20"/>
    <mergeCell ref="A40:A77"/>
    <mergeCell ref="I21:O21"/>
    <mergeCell ref="J12:M12"/>
    <mergeCell ref="I22:I23"/>
    <mergeCell ref="J22:J23"/>
    <mergeCell ref="K22:K23"/>
    <mergeCell ref="L22:L23"/>
    <mergeCell ref="M22:M23"/>
    <mergeCell ref="N22:N23"/>
    <mergeCell ref="O22:O23"/>
    <mergeCell ref="E40:F40"/>
    <mergeCell ref="E41:F41"/>
    <mergeCell ref="E42:F42"/>
    <mergeCell ref="C43:G43"/>
    <mergeCell ref="C67:G67"/>
    <mergeCell ref="A1:H1"/>
    <mergeCell ref="A90:A92"/>
    <mergeCell ref="A24:A35"/>
    <mergeCell ref="A81:A88"/>
    <mergeCell ref="E69:F71"/>
    <mergeCell ref="E72:F74"/>
    <mergeCell ref="E39:F39"/>
    <mergeCell ref="E44:F44"/>
    <mergeCell ref="E45:F46"/>
    <mergeCell ref="E47:F48"/>
    <mergeCell ref="E68:F68"/>
    <mergeCell ref="E64:F64"/>
    <mergeCell ref="E56:F56"/>
    <mergeCell ref="E50:F50"/>
    <mergeCell ref="E51:F52"/>
    <mergeCell ref="E53:F54"/>
    <mergeCell ref="E65:F65"/>
    <mergeCell ref="E66:F66"/>
    <mergeCell ref="C63:G63"/>
    <mergeCell ref="C55:G55"/>
    <mergeCell ref="C49:G49"/>
    <mergeCell ref="E57:F59"/>
    <mergeCell ref="E60:F62"/>
  </mergeCells>
  <pageMargins left="0.7" right="0.7" top="0.75" bottom="0.75" header="0.3" footer="0.3"/>
  <pageSetup scale="73" orientation="portrait" verticalDpi="1200" r:id="rId1"/>
  <rowBreaks count="1" manualBreakCount="1"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0"/>
  <sheetViews>
    <sheetView topLeftCell="A10" workbookViewId="0">
      <selection activeCell="K25" sqref="K25"/>
    </sheetView>
  </sheetViews>
  <sheetFormatPr defaultRowHeight="13.2" x14ac:dyDescent="0.25"/>
  <cols>
    <col min="4" max="4" width="5.33203125" customWidth="1"/>
    <col min="8" max="8" width="3.5546875" customWidth="1"/>
  </cols>
  <sheetData>
    <row r="1" spans="1:16" ht="13.8" thickBot="1" x14ac:dyDescent="0.3">
      <c r="A1" s="104" t="s">
        <v>1712</v>
      </c>
      <c r="B1" s="105"/>
      <c r="C1" s="86"/>
      <c r="E1" s="106" t="s">
        <v>1713</v>
      </c>
      <c r="F1" s="78"/>
    </row>
    <row r="3" spans="1:16" x14ac:dyDescent="0.25">
      <c r="A3" s="22">
        <v>66</v>
      </c>
      <c r="B3" s="63" t="s">
        <v>1697</v>
      </c>
      <c r="C3" s="87"/>
      <c r="E3" s="22">
        <v>66</v>
      </c>
      <c r="F3" s="63" t="s">
        <v>1697</v>
      </c>
    </row>
    <row r="4" spans="1:16" x14ac:dyDescent="0.25">
      <c r="A4" s="23" t="s">
        <v>1695</v>
      </c>
      <c r="B4" s="64" t="s">
        <v>235</v>
      </c>
      <c r="C4" s="87"/>
      <c r="E4" s="23" t="s">
        <v>1695</v>
      </c>
      <c r="F4" s="64" t="s">
        <v>235</v>
      </c>
    </row>
    <row r="5" spans="1:16" ht="13.8" thickBot="1" x14ac:dyDescent="0.3">
      <c r="A5" s="23" t="s">
        <v>199</v>
      </c>
      <c r="B5" s="64" t="s">
        <v>237</v>
      </c>
      <c r="C5" s="74" t="s">
        <v>1708</v>
      </c>
      <c r="E5" s="23" t="s">
        <v>199</v>
      </c>
      <c r="F5" s="64" t="s">
        <v>237</v>
      </c>
      <c r="G5" s="74" t="s">
        <v>1708</v>
      </c>
      <c r="I5" s="73" t="s">
        <v>1714</v>
      </c>
      <c r="O5" s="116" t="s">
        <v>1715</v>
      </c>
      <c r="P5" s="116" t="s">
        <v>1715</v>
      </c>
    </row>
    <row r="6" spans="1:16" x14ac:dyDescent="0.25">
      <c r="A6" s="65" t="s">
        <v>242</v>
      </c>
      <c r="B6" s="127">
        <v>66</v>
      </c>
      <c r="C6" s="107" t="e">
        <f>+#REF!</f>
        <v>#REF!</v>
      </c>
      <c r="E6" s="65" t="s">
        <v>242</v>
      </c>
      <c r="F6" s="127">
        <v>66</v>
      </c>
      <c r="G6" s="109" t="e">
        <f>+#REF!</f>
        <v>#REF!</v>
      </c>
      <c r="I6" s="108" t="e">
        <f>SUM(G6-C6)</f>
        <v>#REF!</v>
      </c>
      <c r="O6" s="118" t="s">
        <v>1706</v>
      </c>
      <c r="P6" s="118" t="s">
        <v>1716</v>
      </c>
    </row>
    <row r="7" spans="1:16" x14ac:dyDescent="0.25">
      <c r="A7" s="66" t="s">
        <v>243</v>
      </c>
      <c r="B7" s="128">
        <v>65</v>
      </c>
      <c r="C7" s="133" t="e">
        <f>+#REF!</f>
        <v>#REF!</v>
      </c>
      <c r="E7" s="66" t="s">
        <v>243</v>
      </c>
      <c r="F7" s="128">
        <v>65</v>
      </c>
      <c r="G7" s="143" t="e">
        <f>+#REF!</f>
        <v>#REF!</v>
      </c>
      <c r="I7" s="108" t="e">
        <f t="shared" ref="I7:I70" si="0">SUM(G7-C7)</f>
        <v>#REF!</v>
      </c>
      <c r="L7" s="73" t="s">
        <v>1703</v>
      </c>
      <c r="O7" s="126" t="e">
        <f>+C15</f>
        <v>#REF!</v>
      </c>
      <c r="P7" s="126" t="e">
        <f>+G15</f>
        <v>#REF!</v>
      </c>
    </row>
    <row r="8" spans="1:16" x14ac:dyDescent="0.25">
      <c r="A8" s="66" t="s">
        <v>244</v>
      </c>
      <c r="B8" s="128">
        <v>64</v>
      </c>
      <c r="C8" s="133" t="e">
        <f>+#REF!</f>
        <v>#REF!</v>
      </c>
      <c r="E8" s="66" t="s">
        <v>244</v>
      </c>
      <c r="F8" s="128">
        <v>64</v>
      </c>
      <c r="G8" s="143" t="e">
        <f>+#REF!</f>
        <v>#REF!</v>
      </c>
      <c r="I8" s="108" t="e">
        <f t="shared" si="0"/>
        <v>#REF!</v>
      </c>
      <c r="L8" s="73" t="s">
        <v>1704</v>
      </c>
      <c r="O8" s="126" t="e">
        <f>+C30</f>
        <v>#REF!</v>
      </c>
      <c r="P8" s="126" t="e">
        <f>+G30</f>
        <v>#REF!</v>
      </c>
    </row>
    <row r="9" spans="1:16" x14ac:dyDescent="0.25">
      <c r="A9" s="66" t="s">
        <v>245</v>
      </c>
      <c r="B9" s="128">
        <v>62</v>
      </c>
      <c r="C9" s="133" t="e">
        <f>+#REF!</f>
        <v>#REF!</v>
      </c>
      <c r="E9" s="66" t="s">
        <v>245</v>
      </c>
      <c r="F9" s="128">
        <v>62</v>
      </c>
      <c r="G9" s="143" t="e">
        <f>+#REF!</f>
        <v>#REF!</v>
      </c>
      <c r="I9" s="108" t="e">
        <f t="shared" si="0"/>
        <v>#REF!</v>
      </c>
      <c r="L9" s="73" t="s">
        <v>1698</v>
      </c>
      <c r="O9" s="126" t="e">
        <f>+C34</f>
        <v>#REF!</v>
      </c>
      <c r="P9" s="126" t="e">
        <f>+G34</f>
        <v>#REF!</v>
      </c>
    </row>
    <row r="10" spans="1:16" x14ac:dyDescent="0.25">
      <c r="A10" s="66" t="s">
        <v>246</v>
      </c>
      <c r="B10" s="128">
        <v>63</v>
      </c>
      <c r="C10" s="133" t="e">
        <f>+#REF!</f>
        <v>#REF!</v>
      </c>
      <c r="E10" s="66" t="s">
        <v>246</v>
      </c>
      <c r="F10" s="128">
        <v>63</v>
      </c>
      <c r="G10" s="143" t="e">
        <f>+#REF!</f>
        <v>#REF!</v>
      </c>
      <c r="I10" s="108" t="e">
        <f t="shared" si="0"/>
        <v>#REF!</v>
      </c>
      <c r="L10" s="73" t="s">
        <v>1701</v>
      </c>
      <c r="O10" s="126" t="e">
        <f>+C43</f>
        <v>#REF!</v>
      </c>
      <c r="P10" s="126" t="e">
        <f>+I44</f>
        <v>#REF!</v>
      </c>
    </row>
    <row r="11" spans="1:16" x14ac:dyDescent="0.25">
      <c r="A11" s="66" t="s">
        <v>247</v>
      </c>
      <c r="B11" s="128">
        <v>59</v>
      </c>
      <c r="C11" s="133" t="e">
        <f>+#REF!</f>
        <v>#REF!</v>
      </c>
      <c r="E11" s="66" t="s">
        <v>247</v>
      </c>
      <c r="F11" s="128">
        <v>59</v>
      </c>
      <c r="G11" s="143" t="e">
        <f>+#REF!</f>
        <v>#REF!</v>
      </c>
      <c r="I11" s="108" t="e">
        <f t="shared" si="0"/>
        <v>#REF!</v>
      </c>
      <c r="L11" s="73" t="s">
        <v>1702</v>
      </c>
      <c r="O11" s="126" t="e">
        <f>+C52</f>
        <v>#REF!</v>
      </c>
      <c r="P11" s="126" t="e">
        <f>+G43</f>
        <v>#REF!</v>
      </c>
    </row>
    <row r="12" spans="1:16" x14ac:dyDescent="0.25">
      <c r="A12" s="66" t="s">
        <v>248</v>
      </c>
      <c r="B12" s="128">
        <v>61</v>
      </c>
      <c r="C12" s="133" t="e">
        <f>+#REF!</f>
        <v>#REF!</v>
      </c>
      <c r="E12" s="66" t="s">
        <v>248</v>
      </c>
      <c r="F12" s="128">
        <v>61</v>
      </c>
      <c r="G12" s="143" t="e">
        <f>+#REF!</f>
        <v>#REF!</v>
      </c>
      <c r="I12" s="108" t="e">
        <f t="shared" si="0"/>
        <v>#REF!</v>
      </c>
      <c r="L12" s="73" t="s">
        <v>1699</v>
      </c>
      <c r="O12" s="126" t="e">
        <f>+C63</f>
        <v>#REF!</v>
      </c>
      <c r="P12" s="126" t="e">
        <f>+G63</f>
        <v>#REF!</v>
      </c>
    </row>
    <row r="13" spans="1:16" x14ac:dyDescent="0.25">
      <c r="A13" s="66" t="s">
        <v>249</v>
      </c>
      <c r="B13" s="128">
        <v>56</v>
      </c>
      <c r="C13" s="133" t="e">
        <f>+#REF!</f>
        <v>#REF!</v>
      </c>
      <c r="E13" s="66" t="s">
        <v>249</v>
      </c>
      <c r="F13" s="128">
        <v>56</v>
      </c>
      <c r="G13" s="143" t="e">
        <f>+#REF!</f>
        <v>#REF!</v>
      </c>
      <c r="I13" s="108" t="e">
        <f t="shared" si="0"/>
        <v>#REF!</v>
      </c>
      <c r="L13" s="73" t="s">
        <v>1705</v>
      </c>
      <c r="O13" s="126" t="e">
        <f>+C68</f>
        <v>#REF!</v>
      </c>
      <c r="P13" s="126" t="e">
        <f>+G68</f>
        <v>#REF!</v>
      </c>
    </row>
    <row r="14" spans="1:16" ht="13.8" thickBot="1" x14ac:dyDescent="0.3">
      <c r="A14" s="67" t="s">
        <v>250</v>
      </c>
      <c r="B14" s="129">
        <v>55</v>
      </c>
      <c r="C14" s="134" t="e">
        <f>+#REF!</f>
        <v>#REF!</v>
      </c>
      <c r="E14" s="67" t="s">
        <v>250</v>
      </c>
      <c r="F14" s="129">
        <v>55</v>
      </c>
      <c r="G14" s="144" t="e">
        <f>+#REF!</f>
        <v>#REF!</v>
      </c>
      <c r="I14" s="108" t="e">
        <f t="shared" si="0"/>
        <v>#REF!</v>
      </c>
      <c r="L14" s="73" t="s">
        <v>1700</v>
      </c>
      <c r="O14" s="126" t="e">
        <f>+C79</f>
        <v>#REF!</v>
      </c>
      <c r="P14" s="126" t="e">
        <f>+G79</f>
        <v>#REF!</v>
      </c>
    </row>
    <row r="15" spans="1:16" ht="13.8" thickBot="1" x14ac:dyDescent="0.3">
      <c r="A15" s="100"/>
      <c r="B15" s="88"/>
      <c r="C15" s="72" t="e">
        <f>SUM(C6:C14)</f>
        <v>#REF!</v>
      </c>
      <c r="D15" s="111"/>
      <c r="E15" s="112"/>
      <c r="F15" s="71"/>
      <c r="G15" s="72" t="e">
        <f>SUM(G6:G14)</f>
        <v>#REF!</v>
      </c>
      <c r="I15" s="72" t="e">
        <f>SUM(I6:I14)</f>
        <v>#REF!</v>
      </c>
      <c r="O15" s="108" t="e">
        <f>SUM(O7:O14)</f>
        <v>#REF!</v>
      </c>
      <c r="P15" s="108" t="e">
        <f>SUM(P7:P14)</f>
        <v>#REF!</v>
      </c>
    </row>
    <row r="16" spans="1:16" x14ac:dyDescent="0.25">
      <c r="A16" s="68" t="s">
        <v>201</v>
      </c>
      <c r="B16" s="130">
        <v>58</v>
      </c>
      <c r="C16" s="107" t="e">
        <f>+#REF!</f>
        <v>#REF!</v>
      </c>
      <c r="E16" s="68" t="s">
        <v>201</v>
      </c>
      <c r="F16" s="130">
        <v>58</v>
      </c>
      <c r="G16" s="109" t="e">
        <f>+#REF!</f>
        <v>#REF!</v>
      </c>
      <c r="I16" s="108" t="e">
        <f t="shared" si="0"/>
        <v>#REF!</v>
      </c>
    </row>
    <row r="17" spans="1:9" x14ac:dyDescent="0.25">
      <c r="A17" s="69" t="s">
        <v>202</v>
      </c>
      <c r="B17" s="131">
        <v>57</v>
      </c>
      <c r="C17" s="133" t="e">
        <f>+#REF!</f>
        <v>#REF!</v>
      </c>
      <c r="E17" s="69" t="s">
        <v>202</v>
      </c>
      <c r="F17" s="131">
        <v>57</v>
      </c>
      <c r="G17" s="143" t="e">
        <f>+#REF!</f>
        <v>#REF!</v>
      </c>
      <c r="I17" s="108" t="e">
        <f t="shared" si="0"/>
        <v>#REF!</v>
      </c>
    </row>
    <row r="18" spans="1:9" x14ac:dyDescent="0.25">
      <c r="A18" s="69" t="s">
        <v>203</v>
      </c>
      <c r="B18" s="131">
        <v>52</v>
      </c>
      <c r="C18" s="133" t="e">
        <f>+#REF!</f>
        <v>#REF!</v>
      </c>
      <c r="E18" s="69" t="s">
        <v>203</v>
      </c>
      <c r="F18" s="131">
        <v>52</v>
      </c>
      <c r="G18" s="143" t="e">
        <f>+#REF!</f>
        <v>#REF!</v>
      </c>
      <c r="I18" s="108" t="e">
        <f t="shared" si="0"/>
        <v>#REF!</v>
      </c>
    </row>
    <row r="19" spans="1:9" x14ac:dyDescent="0.25">
      <c r="A19" s="69" t="s">
        <v>204</v>
      </c>
      <c r="B19" s="131">
        <v>54</v>
      </c>
      <c r="C19" s="133" t="e">
        <f>+#REF!</f>
        <v>#REF!</v>
      </c>
      <c r="E19" s="69" t="s">
        <v>204</v>
      </c>
      <c r="F19" s="131">
        <v>54</v>
      </c>
      <c r="G19" s="143" t="e">
        <f>+#REF!</f>
        <v>#REF!</v>
      </c>
      <c r="I19" s="108" t="e">
        <f t="shared" si="0"/>
        <v>#REF!</v>
      </c>
    </row>
    <row r="20" spans="1:9" x14ac:dyDescent="0.25">
      <c r="A20" s="69" t="s">
        <v>205</v>
      </c>
      <c r="B20" s="131">
        <v>50</v>
      </c>
      <c r="C20" s="133" t="e">
        <f>+#REF!</f>
        <v>#REF!</v>
      </c>
      <c r="E20" s="69" t="s">
        <v>205</v>
      </c>
      <c r="F20" s="131">
        <v>50</v>
      </c>
      <c r="G20" s="143" t="e">
        <f>+#REF!</f>
        <v>#REF!</v>
      </c>
      <c r="I20" s="108" t="e">
        <f t="shared" si="0"/>
        <v>#REF!</v>
      </c>
    </row>
    <row r="21" spans="1:9" x14ac:dyDescent="0.25">
      <c r="A21" s="69" t="s">
        <v>206</v>
      </c>
      <c r="B21" s="131">
        <v>49</v>
      </c>
      <c r="C21" s="133" t="e">
        <f>+#REF!</f>
        <v>#REF!</v>
      </c>
      <c r="E21" s="69" t="s">
        <v>206</v>
      </c>
      <c r="F21" s="131">
        <v>49</v>
      </c>
      <c r="G21" s="143" t="e">
        <f>+#REF!</f>
        <v>#REF!</v>
      </c>
      <c r="I21" s="108" t="e">
        <f t="shared" si="0"/>
        <v>#REF!</v>
      </c>
    </row>
    <row r="22" spans="1:9" x14ac:dyDescent="0.25">
      <c r="A22" s="69" t="s">
        <v>207</v>
      </c>
      <c r="B22" s="131">
        <v>51</v>
      </c>
      <c r="C22" s="133" t="e">
        <f>+#REF!</f>
        <v>#REF!</v>
      </c>
      <c r="E22" s="69" t="s">
        <v>207</v>
      </c>
      <c r="F22" s="131">
        <v>51</v>
      </c>
      <c r="G22" s="143" t="e">
        <f>+#REF!</f>
        <v>#REF!</v>
      </c>
      <c r="I22" s="108" t="e">
        <f t="shared" si="0"/>
        <v>#REF!</v>
      </c>
    </row>
    <row r="23" spans="1:9" x14ac:dyDescent="0.25">
      <c r="A23" s="69" t="s">
        <v>208</v>
      </c>
      <c r="B23" s="131">
        <v>45</v>
      </c>
      <c r="C23" s="133" t="e">
        <f>+#REF!</f>
        <v>#REF!</v>
      </c>
      <c r="E23" s="69" t="s">
        <v>208</v>
      </c>
      <c r="F23" s="131">
        <v>45</v>
      </c>
      <c r="G23" s="143" t="e">
        <f>+#REF!</f>
        <v>#REF!</v>
      </c>
      <c r="I23" s="108" t="e">
        <f t="shared" si="0"/>
        <v>#REF!</v>
      </c>
    </row>
    <row r="24" spans="1:9" x14ac:dyDescent="0.25">
      <c r="A24" s="69" t="s">
        <v>209</v>
      </c>
      <c r="B24" s="131">
        <v>37</v>
      </c>
      <c r="C24" s="133" t="e">
        <f>+#REF!</f>
        <v>#REF!</v>
      </c>
      <c r="E24" s="69" t="s">
        <v>209</v>
      </c>
      <c r="F24" s="131">
        <v>37</v>
      </c>
      <c r="G24" s="143" t="e">
        <f>+#REF!</f>
        <v>#REF!</v>
      </c>
      <c r="I24" s="108" t="e">
        <f t="shared" si="0"/>
        <v>#REF!</v>
      </c>
    </row>
    <row r="25" spans="1:9" x14ac:dyDescent="0.25">
      <c r="A25" s="69" t="s">
        <v>210</v>
      </c>
      <c r="B25" s="131">
        <v>46</v>
      </c>
      <c r="C25" s="133" t="e">
        <f>+#REF!</f>
        <v>#REF!</v>
      </c>
      <c r="E25" s="69" t="s">
        <v>210</v>
      </c>
      <c r="F25" s="131">
        <v>46</v>
      </c>
      <c r="G25" s="143" t="e">
        <f>+#REF!</f>
        <v>#REF!</v>
      </c>
      <c r="I25" s="108" t="e">
        <f t="shared" si="0"/>
        <v>#REF!</v>
      </c>
    </row>
    <row r="26" spans="1:9" x14ac:dyDescent="0.25">
      <c r="A26" s="69" t="s">
        <v>211</v>
      </c>
      <c r="B26" s="131">
        <v>41</v>
      </c>
      <c r="C26" s="133" t="e">
        <f>+#REF!</f>
        <v>#REF!</v>
      </c>
      <c r="E26" s="69" t="s">
        <v>211</v>
      </c>
      <c r="F26" s="131">
        <v>41</v>
      </c>
      <c r="G26" s="143" t="e">
        <f>+#REF!</f>
        <v>#REF!</v>
      </c>
      <c r="I26" s="108" t="e">
        <f t="shared" si="0"/>
        <v>#REF!</v>
      </c>
    </row>
    <row r="27" spans="1:9" x14ac:dyDescent="0.25">
      <c r="A27" s="69" t="s">
        <v>212</v>
      </c>
      <c r="B27" s="131">
        <v>24</v>
      </c>
      <c r="C27" s="133" t="e">
        <f>+#REF!</f>
        <v>#REF!</v>
      </c>
      <c r="E27" s="69" t="s">
        <v>212</v>
      </c>
      <c r="F27" s="131">
        <v>24</v>
      </c>
      <c r="G27" s="143" t="e">
        <f>+#REF!</f>
        <v>#REF!</v>
      </c>
      <c r="I27" s="108" t="e">
        <f t="shared" si="0"/>
        <v>#REF!</v>
      </c>
    </row>
    <row r="28" spans="1:9" x14ac:dyDescent="0.25">
      <c r="A28" s="69" t="s">
        <v>213</v>
      </c>
      <c r="B28" s="131">
        <v>44</v>
      </c>
      <c r="C28" s="133" t="e">
        <f>+#REF!</f>
        <v>#REF!</v>
      </c>
      <c r="E28" s="69" t="s">
        <v>213</v>
      </c>
      <c r="F28" s="131">
        <v>44</v>
      </c>
      <c r="G28" s="143" t="e">
        <f>+#REF!</f>
        <v>#REF!</v>
      </c>
      <c r="I28" s="108" t="e">
        <f t="shared" si="0"/>
        <v>#REF!</v>
      </c>
    </row>
    <row r="29" spans="1:9" ht="13.8" thickBot="1" x14ac:dyDescent="0.3">
      <c r="A29" s="70" t="s">
        <v>214</v>
      </c>
      <c r="B29" s="132">
        <v>13</v>
      </c>
      <c r="C29" s="134" t="e">
        <f>+#REF!</f>
        <v>#REF!</v>
      </c>
      <c r="E29" s="70" t="s">
        <v>214</v>
      </c>
      <c r="F29" s="132">
        <v>13</v>
      </c>
      <c r="G29" s="144" t="e">
        <f>+#REF!</f>
        <v>#REF!</v>
      </c>
      <c r="I29" s="108" t="e">
        <f t="shared" si="0"/>
        <v>#REF!</v>
      </c>
    </row>
    <row r="30" spans="1:9" ht="13.8" thickBot="1" x14ac:dyDescent="0.3">
      <c r="A30" s="6"/>
      <c r="B30" s="88"/>
      <c r="C30" s="72" t="e">
        <f>SUM(C16:C29)</f>
        <v>#REF!</v>
      </c>
      <c r="D30" s="111"/>
      <c r="E30" s="113"/>
      <c r="F30" s="71"/>
      <c r="G30" s="72" t="e">
        <f>SUM(G16:G29)</f>
        <v>#REF!</v>
      </c>
      <c r="I30" s="72" t="e">
        <f>SUM(I16:I29)</f>
        <v>#REF!</v>
      </c>
    </row>
    <row r="31" spans="1:9" x14ac:dyDescent="0.25">
      <c r="A31" s="68" t="s">
        <v>1657</v>
      </c>
      <c r="B31" s="127">
        <v>60</v>
      </c>
      <c r="C31" s="107" t="e">
        <f>+#REF!</f>
        <v>#REF!</v>
      </c>
      <c r="E31" s="68" t="s">
        <v>1657</v>
      </c>
      <c r="F31" s="127">
        <v>60</v>
      </c>
      <c r="G31" s="109" t="e">
        <f>+#REF!</f>
        <v>#REF!</v>
      </c>
      <c r="I31" s="108" t="e">
        <f t="shared" si="0"/>
        <v>#REF!</v>
      </c>
    </row>
    <row r="32" spans="1:9" x14ac:dyDescent="0.25">
      <c r="A32" s="69" t="s">
        <v>1658</v>
      </c>
      <c r="B32" s="128">
        <v>53</v>
      </c>
      <c r="C32" s="133" t="e">
        <f>+#REF!</f>
        <v>#REF!</v>
      </c>
      <c r="E32" s="69" t="s">
        <v>1658</v>
      </c>
      <c r="F32" s="128">
        <v>53</v>
      </c>
      <c r="G32" s="143" t="e">
        <f>+#REF!</f>
        <v>#REF!</v>
      </c>
      <c r="I32" s="108" t="e">
        <f t="shared" si="0"/>
        <v>#REF!</v>
      </c>
    </row>
    <row r="33" spans="1:9" ht="13.8" thickBot="1" x14ac:dyDescent="0.3">
      <c r="A33" s="70" t="s">
        <v>1659</v>
      </c>
      <c r="B33" s="129">
        <v>48</v>
      </c>
      <c r="C33" s="134" t="e">
        <f>+#REF!</f>
        <v>#REF!</v>
      </c>
      <c r="E33" s="70" t="s">
        <v>1659</v>
      </c>
      <c r="F33" s="129">
        <v>48</v>
      </c>
      <c r="G33" s="144" t="e">
        <f>+#REF!</f>
        <v>#REF!</v>
      </c>
      <c r="I33" s="108" t="e">
        <f t="shared" si="0"/>
        <v>#REF!</v>
      </c>
    </row>
    <row r="34" spans="1:9" ht="13.8" thickBot="1" x14ac:dyDescent="0.3">
      <c r="A34" s="6"/>
      <c r="B34" s="88"/>
      <c r="C34" s="72" t="e">
        <f>SUM(C31:C33)</f>
        <v>#REF!</v>
      </c>
      <c r="D34" s="111"/>
      <c r="E34" s="113"/>
      <c r="F34" s="71"/>
      <c r="G34" s="72" t="e">
        <f>SUM(G31:G33)</f>
        <v>#REF!</v>
      </c>
      <c r="I34" s="72" t="e">
        <f>SUM(I31:I33)</f>
        <v>#REF!</v>
      </c>
    </row>
    <row r="35" spans="1:9" x14ac:dyDescent="0.25">
      <c r="A35" s="68" t="s">
        <v>1660</v>
      </c>
      <c r="B35" s="130">
        <v>47</v>
      </c>
      <c r="C35" s="107" t="e">
        <f>+#REF!</f>
        <v>#REF!</v>
      </c>
      <c r="E35" s="68" t="s">
        <v>1660</v>
      </c>
      <c r="F35" s="130">
        <v>47</v>
      </c>
      <c r="G35" s="109" t="e">
        <f>+#REF!</f>
        <v>#REF!</v>
      </c>
      <c r="I35" s="108" t="e">
        <f t="shared" si="0"/>
        <v>#REF!</v>
      </c>
    </row>
    <row r="36" spans="1:9" x14ac:dyDescent="0.25">
      <c r="A36" s="69" t="s">
        <v>1661</v>
      </c>
      <c r="B36" s="131">
        <v>43</v>
      </c>
      <c r="C36" s="133" t="e">
        <f>+#REF!</f>
        <v>#REF!</v>
      </c>
      <c r="E36" s="69" t="s">
        <v>1661</v>
      </c>
      <c r="F36" s="131">
        <v>43</v>
      </c>
      <c r="G36" s="143" t="e">
        <f>+#REF!</f>
        <v>#REF!</v>
      </c>
      <c r="I36" s="108" t="e">
        <f t="shared" si="0"/>
        <v>#REF!</v>
      </c>
    </row>
    <row r="37" spans="1:9" x14ac:dyDescent="0.25">
      <c r="A37" s="69" t="s">
        <v>1662</v>
      </c>
      <c r="B37" s="131">
        <v>40</v>
      </c>
      <c r="C37" s="133" t="e">
        <f>+#REF!</f>
        <v>#REF!</v>
      </c>
      <c r="E37" s="69" t="s">
        <v>1662</v>
      </c>
      <c r="F37" s="131">
        <v>40</v>
      </c>
      <c r="G37" s="143" t="e">
        <f>+#REF!</f>
        <v>#REF!</v>
      </c>
      <c r="I37" s="108" t="e">
        <f t="shared" si="0"/>
        <v>#REF!</v>
      </c>
    </row>
    <row r="38" spans="1:9" x14ac:dyDescent="0.25">
      <c r="A38" s="69" t="s">
        <v>1663</v>
      </c>
      <c r="B38" s="131">
        <v>39</v>
      </c>
      <c r="C38" s="133" t="e">
        <f>+#REF!</f>
        <v>#REF!</v>
      </c>
      <c r="E38" s="69" t="s">
        <v>1663</v>
      </c>
      <c r="F38" s="131">
        <v>39</v>
      </c>
      <c r="G38" s="143" t="e">
        <f>+#REF!</f>
        <v>#REF!</v>
      </c>
      <c r="I38" s="108" t="e">
        <f t="shared" si="0"/>
        <v>#REF!</v>
      </c>
    </row>
    <row r="39" spans="1:9" x14ac:dyDescent="0.25">
      <c r="A39" s="69" t="s">
        <v>1664</v>
      </c>
      <c r="B39" s="131">
        <v>36</v>
      </c>
      <c r="C39" s="133" t="e">
        <f>+#REF!</f>
        <v>#REF!</v>
      </c>
      <c r="E39" s="69" t="s">
        <v>1664</v>
      </c>
      <c r="F39" s="131">
        <v>36</v>
      </c>
      <c r="G39" s="143" t="e">
        <f>+#REF!</f>
        <v>#REF!</v>
      </c>
      <c r="I39" s="108" t="e">
        <f t="shared" si="0"/>
        <v>#REF!</v>
      </c>
    </row>
    <row r="40" spans="1:9" x14ac:dyDescent="0.25">
      <c r="A40" s="69" t="s">
        <v>1665</v>
      </c>
      <c r="B40" s="131">
        <v>34</v>
      </c>
      <c r="C40" s="133" t="e">
        <f>+#REF!</f>
        <v>#REF!</v>
      </c>
      <c r="E40" s="69" t="s">
        <v>1665</v>
      </c>
      <c r="F40" s="131">
        <v>34</v>
      </c>
      <c r="G40" s="143" t="e">
        <f>+#REF!</f>
        <v>#REF!</v>
      </c>
      <c r="I40" s="108" t="e">
        <f t="shared" si="0"/>
        <v>#REF!</v>
      </c>
    </row>
    <row r="41" spans="1:9" x14ac:dyDescent="0.25">
      <c r="A41" s="69" t="s">
        <v>1666</v>
      </c>
      <c r="B41" s="131">
        <v>28</v>
      </c>
      <c r="C41" s="133" t="e">
        <f>+#REF!</f>
        <v>#REF!</v>
      </c>
      <c r="E41" s="69" t="s">
        <v>1666</v>
      </c>
      <c r="F41" s="131">
        <v>28</v>
      </c>
      <c r="G41" s="143" t="e">
        <f>+#REF!</f>
        <v>#REF!</v>
      </c>
      <c r="I41" s="108" t="e">
        <f t="shared" si="0"/>
        <v>#REF!</v>
      </c>
    </row>
    <row r="42" spans="1:9" ht="13.8" thickBot="1" x14ac:dyDescent="0.3">
      <c r="A42" s="70" t="s">
        <v>1667</v>
      </c>
      <c r="B42" s="132">
        <v>27</v>
      </c>
      <c r="C42" s="134" t="e">
        <f>+#REF!</f>
        <v>#REF!</v>
      </c>
      <c r="E42" s="70" t="s">
        <v>1667</v>
      </c>
      <c r="F42" s="132">
        <v>27</v>
      </c>
      <c r="G42" s="144" t="e">
        <f>+#REF!</f>
        <v>#REF!</v>
      </c>
      <c r="I42" s="108" t="e">
        <f t="shared" si="0"/>
        <v>#REF!</v>
      </c>
    </row>
    <row r="43" spans="1:9" ht="13.8" thickBot="1" x14ac:dyDescent="0.3">
      <c r="A43" s="6"/>
      <c r="B43" s="88"/>
      <c r="C43" s="72" t="e">
        <f>SUM(C35:C42)</f>
        <v>#REF!</v>
      </c>
      <c r="D43" s="111"/>
      <c r="E43" s="113"/>
      <c r="F43" s="71"/>
      <c r="G43" s="72" t="e">
        <f>SUM(G35:G42)</f>
        <v>#REF!</v>
      </c>
      <c r="I43" s="114" t="e">
        <f>SUM(I35:I42)</f>
        <v>#REF!</v>
      </c>
    </row>
    <row r="44" spans="1:9" x14ac:dyDescent="0.25">
      <c r="A44" s="68" t="s">
        <v>1668</v>
      </c>
      <c r="B44" s="127">
        <v>42</v>
      </c>
      <c r="C44" s="107" t="e">
        <f>+#REF!</f>
        <v>#REF!</v>
      </c>
      <c r="E44" s="68" t="s">
        <v>1668</v>
      </c>
      <c r="F44" s="127">
        <v>42</v>
      </c>
      <c r="G44" s="109" t="e">
        <f>+#REF!</f>
        <v>#REF!</v>
      </c>
      <c r="I44" s="108" t="e">
        <f t="shared" si="0"/>
        <v>#REF!</v>
      </c>
    </row>
    <row r="45" spans="1:9" x14ac:dyDescent="0.25">
      <c r="A45" s="69" t="s">
        <v>1669</v>
      </c>
      <c r="B45" s="128">
        <v>38</v>
      </c>
      <c r="C45" s="133" t="e">
        <f>+#REF!</f>
        <v>#REF!</v>
      </c>
      <c r="E45" s="69" t="s">
        <v>1669</v>
      </c>
      <c r="F45" s="128">
        <v>38</v>
      </c>
      <c r="G45" s="143" t="e">
        <f>+#REF!</f>
        <v>#REF!</v>
      </c>
      <c r="I45" s="108" t="e">
        <f t="shared" si="0"/>
        <v>#REF!</v>
      </c>
    </row>
    <row r="46" spans="1:9" x14ac:dyDescent="0.25">
      <c r="A46" s="69" t="s">
        <v>1670</v>
      </c>
      <c r="B46" s="128">
        <v>33</v>
      </c>
      <c r="C46" s="133" t="e">
        <f>+#REF!</f>
        <v>#REF!</v>
      </c>
      <c r="E46" s="69" t="s">
        <v>1670</v>
      </c>
      <c r="F46" s="128">
        <v>33</v>
      </c>
      <c r="G46" s="143" t="e">
        <f>+#REF!</f>
        <v>#REF!</v>
      </c>
      <c r="I46" s="108" t="e">
        <f t="shared" si="0"/>
        <v>#REF!</v>
      </c>
    </row>
    <row r="47" spans="1:9" x14ac:dyDescent="0.25">
      <c r="A47" s="69" t="s">
        <v>1672</v>
      </c>
      <c r="B47" s="128">
        <v>25</v>
      </c>
      <c r="C47" s="133" t="e">
        <f>+#REF!</f>
        <v>#REF!</v>
      </c>
      <c r="E47" s="69" t="s">
        <v>1672</v>
      </c>
      <c r="F47" s="128">
        <v>25</v>
      </c>
      <c r="G47" s="143" t="e">
        <f>+#REF!</f>
        <v>#REF!</v>
      </c>
      <c r="I47" s="108" t="e">
        <f t="shared" si="0"/>
        <v>#REF!</v>
      </c>
    </row>
    <row r="48" spans="1:9" x14ac:dyDescent="0.25">
      <c r="A48" s="69" t="s">
        <v>1671</v>
      </c>
      <c r="B48" s="128">
        <v>31</v>
      </c>
      <c r="C48" s="133" t="e">
        <f>+#REF!</f>
        <v>#REF!</v>
      </c>
      <c r="E48" s="69" t="s">
        <v>1671</v>
      </c>
      <c r="F48" s="128">
        <v>31</v>
      </c>
      <c r="G48" s="143" t="e">
        <f>+#REF!</f>
        <v>#REF!</v>
      </c>
      <c r="I48" s="108" t="e">
        <f t="shared" si="0"/>
        <v>#REF!</v>
      </c>
    </row>
    <row r="49" spans="1:9" x14ac:dyDescent="0.25">
      <c r="A49" s="69" t="s">
        <v>1673</v>
      </c>
      <c r="B49" s="128">
        <v>26</v>
      </c>
      <c r="C49" s="133" t="e">
        <f>+#REF!</f>
        <v>#REF!</v>
      </c>
      <c r="E49" s="69" t="s">
        <v>1673</v>
      </c>
      <c r="F49" s="128">
        <v>26</v>
      </c>
      <c r="G49" s="143" t="e">
        <f>+#REF!</f>
        <v>#REF!</v>
      </c>
      <c r="I49" s="108" t="e">
        <f t="shared" si="0"/>
        <v>#REF!</v>
      </c>
    </row>
    <row r="50" spans="1:9" x14ac:dyDescent="0.25">
      <c r="A50" s="69" t="s">
        <v>1674</v>
      </c>
      <c r="B50" s="128">
        <v>18</v>
      </c>
      <c r="C50" s="133" t="e">
        <f>+#REF!</f>
        <v>#REF!</v>
      </c>
      <c r="E50" s="69" t="s">
        <v>1674</v>
      </c>
      <c r="F50" s="128">
        <v>18</v>
      </c>
      <c r="G50" s="143" t="e">
        <f>+#REF!</f>
        <v>#REF!</v>
      </c>
      <c r="I50" s="108" t="e">
        <f t="shared" si="0"/>
        <v>#REF!</v>
      </c>
    </row>
    <row r="51" spans="1:9" ht="13.8" thickBot="1" x14ac:dyDescent="0.3">
      <c r="A51" s="70" t="s">
        <v>1675</v>
      </c>
      <c r="B51" s="129">
        <v>15</v>
      </c>
      <c r="C51" s="134" t="e">
        <f>+#REF!</f>
        <v>#REF!</v>
      </c>
      <c r="E51" s="70" t="s">
        <v>1675</v>
      </c>
      <c r="F51" s="129">
        <v>15</v>
      </c>
      <c r="G51" s="144" t="e">
        <f>+#REF!</f>
        <v>#REF!</v>
      </c>
      <c r="I51" s="108" t="e">
        <f t="shared" si="0"/>
        <v>#REF!</v>
      </c>
    </row>
    <row r="52" spans="1:9" ht="13.8" thickBot="1" x14ac:dyDescent="0.3">
      <c r="A52" s="6"/>
      <c r="B52" s="88"/>
      <c r="C52" s="72" t="e">
        <f>SUM(C44:C51)</f>
        <v>#REF!</v>
      </c>
      <c r="D52" s="111"/>
      <c r="E52" s="113"/>
      <c r="F52" s="71"/>
      <c r="G52" s="72" t="e">
        <f>SUM(G44:G51)</f>
        <v>#REF!</v>
      </c>
      <c r="I52" s="72" t="e">
        <f>SUM(I44:I51)</f>
        <v>#REF!</v>
      </c>
    </row>
    <row r="53" spans="1:9" x14ac:dyDescent="0.25">
      <c r="A53" s="68" t="s">
        <v>1676</v>
      </c>
      <c r="B53" s="130">
        <v>35</v>
      </c>
      <c r="C53" s="107" t="e">
        <f>+#REF!</f>
        <v>#REF!</v>
      </c>
      <c r="E53" s="68" t="s">
        <v>1676</v>
      </c>
      <c r="F53" s="130">
        <v>35</v>
      </c>
      <c r="G53" s="109" t="e">
        <f>+#REF!</f>
        <v>#REF!</v>
      </c>
      <c r="I53" s="108" t="e">
        <f t="shared" si="0"/>
        <v>#REF!</v>
      </c>
    </row>
    <row r="54" spans="1:9" x14ac:dyDescent="0.25">
      <c r="A54" s="69" t="s">
        <v>1677</v>
      </c>
      <c r="B54" s="131">
        <v>32</v>
      </c>
      <c r="C54" s="133" t="e">
        <f>+#REF!</f>
        <v>#REF!</v>
      </c>
      <c r="E54" s="69" t="s">
        <v>1677</v>
      </c>
      <c r="F54" s="131">
        <v>32</v>
      </c>
      <c r="G54" s="143" t="e">
        <f>+#REF!</f>
        <v>#REF!</v>
      </c>
      <c r="I54" s="108" t="e">
        <f t="shared" si="0"/>
        <v>#REF!</v>
      </c>
    </row>
    <row r="55" spans="1:9" x14ac:dyDescent="0.25">
      <c r="A55" s="69" t="s">
        <v>1678</v>
      </c>
      <c r="B55" s="131">
        <v>20</v>
      </c>
      <c r="C55" s="133" t="e">
        <f>+#REF!</f>
        <v>#REF!</v>
      </c>
      <c r="E55" s="69" t="s">
        <v>1678</v>
      </c>
      <c r="F55" s="131">
        <v>20</v>
      </c>
      <c r="G55" s="143" t="e">
        <f>+#REF!</f>
        <v>#REF!</v>
      </c>
      <c r="I55" s="108" t="e">
        <f t="shared" si="0"/>
        <v>#REF!</v>
      </c>
    </row>
    <row r="56" spans="1:9" x14ac:dyDescent="0.25">
      <c r="A56" s="69" t="s">
        <v>1679</v>
      </c>
      <c r="B56" s="131">
        <v>16</v>
      </c>
      <c r="C56" s="133" t="e">
        <f>+#REF!</f>
        <v>#REF!</v>
      </c>
      <c r="E56" s="69" t="s">
        <v>1679</v>
      </c>
      <c r="F56" s="131">
        <v>16</v>
      </c>
      <c r="G56" s="143" t="e">
        <f>+#REF!</f>
        <v>#REF!</v>
      </c>
      <c r="I56" s="108" t="e">
        <f t="shared" si="0"/>
        <v>#REF!</v>
      </c>
    </row>
    <row r="57" spans="1:9" x14ac:dyDescent="0.25">
      <c r="A57" s="69" t="s">
        <v>215</v>
      </c>
      <c r="B57" s="131">
        <v>8</v>
      </c>
      <c r="C57" s="133" t="e">
        <f>+#REF!</f>
        <v>#REF!</v>
      </c>
      <c r="E57" s="69" t="s">
        <v>215</v>
      </c>
      <c r="F57" s="131">
        <v>8</v>
      </c>
      <c r="G57" s="143" t="e">
        <f>+#REF!</f>
        <v>#REF!</v>
      </c>
      <c r="I57" s="108" t="e">
        <f t="shared" si="0"/>
        <v>#REF!</v>
      </c>
    </row>
    <row r="58" spans="1:9" x14ac:dyDescent="0.25">
      <c r="A58" s="69" t="s">
        <v>216</v>
      </c>
      <c r="B58" s="131">
        <v>30</v>
      </c>
      <c r="C58" s="133" t="e">
        <f>+#REF!</f>
        <v>#REF!</v>
      </c>
      <c r="E58" s="69" t="s">
        <v>216</v>
      </c>
      <c r="F58" s="131">
        <v>30</v>
      </c>
      <c r="G58" s="143" t="e">
        <f>+#REF!</f>
        <v>#REF!</v>
      </c>
      <c r="I58" s="108" t="e">
        <f t="shared" si="0"/>
        <v>#REF!</v>
      </c>
    </row>
    <row r="59" spans="1:9" x14ac:dyDescent="0.25">
      <c r="A59" s="69" t="s">
        <v>217</v>
      </c>
      <c r="B59" s="131">
        <v>22</v>
      </c>
      <c r="C59" s="133" t="e">
        <f>+#REF!</f>
        <v>#REF!</v>
      </c>
      <c r="E59" s="69" t="s">
        <v>217</v>
      </c>
      <c r="F59" s="131">
        <v>22</v>
      </c>
      <c r="G59" s="143" t="e">
        <f>+#REF!</f>
        <v>#REF!</v>
      </c>
      <c r="I59" s="108" t="e">
        <f t="shared" si="0"/>
        <v>#REF!</v>
      </c>
    </row>
    <row r="60" spans="1:9" x14ac:dyDescent="0.25">
      <c r="A60" s="69" t="s">
        <v>218</v>
      </c>
      <c r="B60" s="131">
        <v>17</v>
      </c>
      <c r="C60" s="133" t="e">
        <f>+#REF!</f>
        <v>#REF!</v>
      </c>
      <c r="E60" s="69" t="s">
        <v>218</v>
      </c>
      <c r="F60" s="131">
        <v>17</v>
      </c>
      <c r="G60" s="143" t="e">
        <f>+#REF!</f>
        <v>#REF!</v>
      </c>
      <c r="I60" s="108" t="e">
        <f t="shared" si="0"/>
        <v>#REF!</v>
      </c>
    </row>
    <row r="61" spans="1:9" x14ac:dyDescent="0.25">
      <c r="A61" s="69" t="s">
        <v>219</v>
      </c>
      <c r="B61" s="131">
        <v>12</v>
      </c>
      <c r="C61" s="133" t="e">
        <f>+#REF!</f>
        <v>#REF!</v>
      </c>
      <c r="E61" s="69" t="s">
        <v>219</v>
      </c>
      <c r="F61" s="131">
        <v>12</v>
      </c>
      <c r="G61" s="143" t="e">
        <f>+#REF!</f>
        <v>#REF!</v>
      </c>
      <c r="I61" s="108" t="e">
        <f t="shared" si="0"/>
        <v>#REF!</v>
      </c>
    </row>
    <row r="62" spans="1:9" ht="13.8" thickBot="1" x14ac:dyDescent="0.3">
      <c r="A62" s="70" t="s">
        <v>220</v>
      </c>
      <c r="B62" s="132">
        <v>6</v>
      </c>
      <c r="C62" s="134" t="e">
        <f>+#REF!</f>
        <v>#REF!</v>
      </c>
      <c r="E62" s="70" t="s">
        <v>220</v>
      </c>
      <c r="F62" s="132">
        <v>6</v>
      </c>
      <c r="G62" s="144" t="e">
        <f>+#REF!</f>
        <v>#REF!</v>
      </c>
      <c r="I62" s="108" t="e">
        <f t="shared" si="0"/>
        <v>#REF!</v>
      </c>
    </row>
    <row r="63" spans="1:9" ht="13.8" thickBot="1" x14ac:dyDescent="0.3">
      <c r="A63" s="6"/>
      <c r="B63" s="88"/>
      <c r="C63" s="72" t="e">
        <f>SUM(C53:C62)</f>
        <v>#REF!</v>
      </c>
      <c r="D63" s="111"/>
      <c r="E63" s="113"/>
      <c r="F63" s="71"/>
      <c r="G63" s="72" t="e">
        <f>SUM(G53:G62)</f>
        <v>#REF!</v>
      </c>
      <c r="I63" s="72" t="e">
        <f>SUM(I53:I62)</f>
        <v>#REF!</v>
      </c>
    </row>
    <row r="64" spans="1:9" x14ac:dyDescent="0.25">
      <c r="A64" s="68" t="s">
        <v>221</v>
      </c>
      <c r="B64" s="127">
        <v>10</v>
      </c>
      <c r="C64" s="107" t="e">
        <f>+#REF!</f>
        <v>#REF!</v>
      </c>
      <c r="E64" s="68" t="s">
        <v>221</v>
      </c>
      <c r="F64" s="127">
        <v>10</v>
      </c>
      <c r="G64" s="110" t="e">
        <f>+#REF!</f>
        <v>#REF!</v>
      </c>
      <c r="I64" s="108" t="e">
        <f t="shared" si="0"/>
        <v>#REF!</v>
      </c>
    </row>
    <row r="65" spans="1:9" x14ac:dyDescent="0.25">
      <c r="A65" s="69" t="s">
        <v>222</v>
      </c>
      <c r="B65" s="128">
        <v>4</v>
      </c>
      <c r="C65" s="133" t="e">
        <f>+#REF!</f>
        <v>#REF!</v>
      </c>
      <c r="E65" s="69" t="s">
        <v>222</v>
      </c>
      <c r="F65" s="128">
        <v>4</v>
      </c>
      <c r="G65" s="141" t="e">
        <f>+#REF!</f>
        <v>#REF!</v>
      </c>
      <c r="I65" s="108" t="e">
        <f t="shared" si="0"/>
        <v>#REF!</v>
      </c>
    </row>
    <row r="66" spans="1:9" x14ac:dyDescent="0.25">
      <c r="A66" s="69" t="s">
        <v>223</v>
      </c>
      <c r="B66" s="128">
        <v>9</v>
      </c>
      <c r="C66" s="133" t="e">
        <f>+#REF!</f>
        <v>#REF!</v>
      </c>
      <c r="E66" s="69" t="s">
        <v>223</v>
      </c>
      <c r="F66" s="128">
        <v>9</v>
      </c>
      <c r="G66" s="141" t="e">
        <f>+#REF!</f>
        <v>#REF!</v>
      </c>
      <c r="I66" s="108" t="e">
        <f t="shared" si="0"/>
        <v>#REF!</v>
      </c>
    </row>
    <row r="67" spans="1:9" ht="13.8" thickBot="1" x14ac:dyDescent="0.3">
      <c r="A67" s="70" t="s">
        <v>224</v>
      </c>
      <c r="B67" s="129">
        <v>3</v>
      </c>
      <c r="C67" s="134" t="e">
        <f>+#REF!</f>
        <v>#REF!</v>
      </c>
      <c r="E67" s="70" t="s">
        <v>224</v>
      </c>
      <c r="F67" s="129">
        <v>3</v>
      </c>
      <c r="G67" s="142" t="e">
        <f>+#REF!</f>
        <v>#REF!</v>
      </c>
      <c r="I67" s="108" t="e">
        <f t="shared" si="0"/>
        <v>#REF!</v>
      </c>
    </row>
    <row r="68" spans="1:9" ht="13.8" thickBot="1" x14ac:dyDescent="0.3">
      <c r="A68" s="6"/>
      <c r="B68" s="88"/>
      <c r="C68" s="72" t="e">
        <f>SUM(C64:C67)</f>
        <v>#REF!</v>
      </c>
      <c r="D68" s="111"/>
      <c r="E68" s="113"/>
      <c r="F68" s="71"/>
      <c r="G68" s="72" t="e">
        <f>SUM(G64:G67)</f>
        <v>#REF!</v>
      </c>
      <c r="I68" s="72" t="e">
        <f>SUM(I64:I67)</f>
        <v>#REF!</v>
      </c>
    </row>
    <row r="69" spans="1:9" x14ac:dyDescent="0.25">
      <c r="A69" s="68" t="s">
        <v>225</v>
      </c>
      <c r="B69" s="130">
        <v>29</v>
      </c>
      <c r="C69" s="107" t="e">
        <f>+#REF!</f>
        <v>#REF!</v>
      </c>
      <c r="E69" s="68" t="s">
        <v>225</v>
      </c>
      <c r="F69" s="130">
        <v>29</v>
      </c>
      <c r="G69" s="110" t="e">
        <f>+#REF!</f>
        <v>#REF!</v>
      </c>
      <c r="I69" s="108" t="e">
        <f t="shared" si="0"/>
        <v>#REF!</v>
      </c>
    </row>
    <row r="70" spans="1:9" x14ac:dyDescent="0.25">
      <c r="A70" s="69" t="s">
        <v>226</v>
      </c>
      <c r="B70" s="131">
        <v>21</v>
      </c>
      <c r="C70" s="133" t="e">
        <f>+#REF!</f>
        <v>#REF!</v>
      </c>
      <c r="E70" s="69" t="s">
        <v>226</v>
      </c>
      <c r="F70" s="131">
        <v>21</v>
      </c>
      <c r="G70" s="141" t="e">
        <f>+#REF!</f>
        <v>#REF!</v>
      </c>
      <c r="I70" s="108" t="e">
        <f t="shared" si="0"/>
        <v>#REF!</v>
      </c>
    </row>
    <row r="71" spans="1:9" x14ac:dyDescent="0.25">
      <c r="A71" s="69" t="s">
        <v>227</v>
      </c>
      <c r="B71" s="131">
        <v>14</v>
      </c>
      <c r="C71" s="133" t="e">
        <f>+#REF!</f>
        <v>#REF!</v>
      </c>
      <c r="E71" s="69" t="s">
        <v>227</v>
      </c>
      <c r="F71" s="131">
        <v>14</v>
      </c>
      <c r="G71" s="141" t="e">
        <f>+#REF!</f>
        <v>#REF!</v>
      </c>
      <c r="I71" s="108" t="e">
        <f t="shared" ref="I71:I78" si="1">SUM(G71-C71)</f>
        <v>#REF!</v>
      </c>
    </row>
    <row r="72" spans="1:9" x14ac:dyDescent="0.25">
      <c r="A72" s="69" t="s">
        <v>228</v>
      </c>
      <c r="B72" s="131">
        <v>7</v>
      </c>
      <c r="C72" s="133" t="e">
        <f>+#REF!</f>
        <v>#REF!</v>
      </c>
      <c r="E72" s="69" t="s">
        <v>228</v>
      </c>
      <c r="F72" s="131">
        <v>7</v>
      </c>
      <c r="G72" s="141" t="e">
        <f>+#REF!</f>
        <v>#REF!</v>
      </c>
      <c r="I72" s="108" t="e">
        <f t="shared" si="1"/>
        <v>#REF!</v>
      </c>
    </row>
    <row r="73" spans="1:9" x14ac:dyDescent="0.25">
      <c r="A73" s="69" t="s">
        <v>229</v>
      </c>
      <c r="B73" s="131">
        <v>2</v>
      </c>
      <c r="C73" s="133" t="e">
        <f>+#REF!</f>
        <v>#REF!</v>
      </c>
      <c r="E73" s="69" t="s">
        <v>229</v>
      </c>
      <c r="F73" s="131">
        <v>2</v>
      </c>
      <c r="G73" s="141" t="e">
        <f>+#REF!</f>
        <v>#REF!</v>
      </c>
      <c r="I73" s="108" t="e">
        <f t="shared" si="1"/>
        <v>#REF!</v>
      </c>
    </row>
    <row r="74" spans="1:9" x14ac:dyDescent="0.25">
      <c r="A74" s="69" t="s">
        <v>230</v>
      </c>
      <c r="B74" s="131">
        <v>23</v>
      </c>
      <c r="C74" s="133" t="e">
        <f>+#REF!</f>
        <v>#REF!</v>
      </c>
      <c r="E74" s="69" t="s">
        <v>230</v>
      </c>
      <c r="F74" s="131">
        <v>23</v>
      </c>
      <c r="G74" s="141" t="e">
        <f>+#REF!</f>
        <v>#REF!</v>
      </c>
      <c r="I74" s="108" t="e">
        <f t="shared" si="1"/>
        <v>#REF!</v>
      </c>
    </row>
    <row r="75" spans="1:9" x14ac:dyDescent="0.25">
      <c r="A75" s="69" t="s">
        <v>231</v>
      </c>
      <c r="B75" s="131">
        <v>19</v>
      </c>
      <c r="C75" s="133" t="e">
        <f>+#REF!</f>
        <v>#REF!</v>
      </c>
      <c r="E75" s="69" t="s">
        <v>231</v>
      </c>
      <c r="F75" s="131">
        <v>19</v>
      </c>
      <c r="G75" s="141" t="e">
        <f>+#REF!</f>
        <v>#REF!</v>
      </c>
      <c r="I75" s="108" t="e">
        <f t="shared" si="1"/>
        <v>#REF!</v>
      </c>
    </row>
    <row r="76" spans="1:9" x14ac:dyDescent="0.25">
      <c r="A76" s="69" t="s">
        <v>232</v>
      </c>
      <c r="B76" s="131">
        <v>11</v>
      </c>
      <c r="C76" s="133" t="e">
        <f>+#REF!</f>
        <v>#REF!</v>
      </c>
      <c r="E76" s="69" t="s">
        <v>232</v>
      </c>
      <c r="F76" s="131">
        <v>11</v>
      </c>
      <c r="G76" s="141" t="e">
        <f>+#REF!</f>
        <v>#REF!</v>
      </c>
      <c r="I76" s="108" t="e">
        <f t="shared" si="1"/>
        <v>#REF!</v>
      </c>
    </row>
    <row r="77" spans="1:9" x14ac:dyDescent="0.25">
      <c r="A77" s="69" t="s">
        <v>233</v>
      </c>
      <c r="B77" s="131">
        <v>5</v>
      </c>
      <c r="C77" s="133" t="e">
        <f>+#REF!</f>
        <v>#REF!</v>
      </c>
      <c r="E77" s="69" t="s">
        <v>233</v>
      </c>
      <c r="F77" s="131">
        <v>5</v>
      </c>
      <c r="G77" s="141" t="e">
        <f>+#REF!</f>
        <v>#REF!</v>
      </c>
      <c r="I77" s="108" t="e">
        <f t="shared" si="1"/>
        <v>#REF!</v>
      </c>
    </row>
    <row r="78" spans="1:9" ht="13.8" thickBot="1" x14ac:dyDescent="0.3">
      <c r="A78" s="70" t="s">
        <v>234</v>
      </c>
      <c r="B78" s="132">
        <v>1</v>
      </c>
      <c r="C78" s="134" t="e">
        <f>+#REF!</f>
        <v>#REF!</v>
      </c>
      <c r="E78" s="70" t="s">
        <v>234</v>
      </c>
      <c r="F78" s="132">
        <v>1</v>
      </c>
      <c r="G78" s="142" t="e">
        <f>+#REF!</f>
        <v>#REF!</v>
      </c>
      <c r="I78" s="108" t="e">
        <f t="shared" si="1"/>
        <v>#REF!</v>
      </c>
    </row>
    <row r="79" spans="1:9" x14ac:dyDescent="0.25">
      <c r="A79" s="6"/>
      <c r="B79" s="88"/>
      <c r="C79" s="72" t="e">
        <f>SUM(C69:C78)</f>
        <v>#REF!</v>
      </c>
      <c r="D79" s="115"/>
      <c r="E79" s="113"/>
      <c r="F79" s="71"/>
      <c r="G79" s="72" t="e">
        <f>SUM(G69:G78)</f>
        <v>#REF!</v>
      </c>
      <c r="I79" s="72" t="e">
        <f>SUM(I69:I78)</f>
        <v>#REF!</v>
      </c>
    </row>
    <row r="80" spans="1:9" x14ac:dyDescent="0.25">
      <c r="A80" s="6"/>
      <c r="B80" s="7"/>
      <c r="C80" s="108" t="e">
        <f>SUM(C15+C30+C34+C43+C52+C63+C68+C79)</f>
        <v>#REF!</v>
      </c>
      <c r="E80" s="6"/>
      <c r="F80" s="7"/>
      <c r="G80" s="108" t="e">
        <f>SUM(G15+G30+G34+G43+G52+G63+G68+G79)</f>
        <v>#REF!</v>
      </c>
      <c r="I80" s="108" t="e">
        <f>SUM(I15+I30+I34+I43+I52+I63+I68+I79)</f>
        <v>#REF!</v>
      </c>
    </row>
  </sheetData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A2F7-89A1-4481-AE3E-09E402C19F7D}">
  <dimension ref="A2:AP40"/>
  <sheetViews>
    <sheetView showGridLines="0" zoomScale="90" zoomScaleNormal="90" workbookViewId="0">
      <selection activeCell="B2" sqref="B2:G2"/>
    </sheetView>
  </sheetViews>
  <sheetFormatPr defaultRowHeight="13.2" x14ac:dyDescent="0.25"/>
  <cols>
    <col min="1" max="1" width="6.88671875" customWidth="1"/>
    <col min="2" max="2" width="8.5546875" customWidth="1"/>
    <col min="3" max="3" width="9" bestFit="1" customWidth="1"/>
    <col min="4" max="4" width="7.44140625" bestFit="1" customWidth="1"/>
    <col min="5" max="6" width="9.33203125" customWidth="1"/>
    <col min="7" max="8" width="11.44140625" customWidth="1"/>
    <col min="9" max="9" width="12.33203125" bestFit="1" customWidth="1"/>
    <col min="10" max="10" width="6.5546875" bestFit="1" customWidth="1"/>
    <col min="11" max="11" width="9" bestFit="1" customWidth="1"/>
    <col min="12" max="12" width="9" customWidth="1"/>
    <col min="13" max="15" width="10.6640625" customWidth="1"/>
    <col min="17" max="17" width="5.33203125" bestFit="1" customWidth="1"/>
    <col min="20" max="22" width="10.5546875" customWidth="1"/>
    <col min="24" max="24" width="5.33203125" bestFit="1" customWidth="1"/>
    <col min="27" max="29" width="10.5546875" customWidth="1"/>
    <col min="31" max="31" width="5.33203125" bestFit="1" customWidth="1"/>
    <col min="34" max="36" width="10.33203125" customWidth="1"/>
    <col min="37" max="37" width="12.44140625" bestFit="1" customWidth="1"/>
    <col min="38" max="38" width="12.44140625" customWidth="1"/>
    <col min="39" max="39" width="10.33203125" customWidth="1"/>
  </cols>
  <sheetData>
    <row r="2" spans="1:41" x14ac:dyDescent="0.25">
      <c r="B2" s="532" t="s">
        <v>2012</v>
      </c>
      <c r="C2" s="532"/>
      <c r="D2" s="532"/>
      <c r="E2" s="532"/>
      <c r="F2" s="532"/>
      <c r="G2" s="532"/>
      <c r="H2" s="554"/>
      <c r="I2" s="444"/>
      <c r="J2" s="444"/>
      <c r="K2" s="444"/>
      <c r="L2" s="444"/>
      <c r="M2" s="444"/>
    </row>
    <row r="3" spans="1:41" ht="26.4" x14ac:dyDescent="0.25">
      <c r="B3" s="330" t="s">
        <v>1736</v>
      </c>
      <c r="C3" s="330" t="s">
        <v>1737</v>
      </c>
      <c r="D3" s="330" t="s">
        <v>1739</v>
      </c>
      <c r="E3" s="330" t="s">
        <v>1985</v>
      </c>
      <c r="F3" s="330" t="s">
        <v>1986</v>
      </c>
      <c r="G3" s="331" t="s">
        <v>1987</v>
      </c>
      <c r="H3" s="553"/>
      <c r="I3" s="333"/>
      <c r="J3" s="332"/>
      <c r="K3" s="333"/>
      <c r="L3" s="333"/>
    </row>
    <row r="4" spans="1:41" x14ac:dyDescent="0.25">
      <c r="B4" s="365">
        <f>URBAN!E6</f>
        <v>73.25</v>
      </c>
      <c r="C4" s="365">
        <f>URBAN!F6</f>
        <v>68.180000000000007</v>
      </c>
      <c r="D4" s="365">
        <f>URBAN!G6</f>
        <v>27.35</v>
      </c>
      <c r="E4" s="365">
        <f>URBAN!H6</f>
        <v>127.68</v>
      </c>
      <c r="F4" s="365">
        <f>URBAN!I6</f>
        <v>96.33</v>
      </c>
      <c r="G4" s="365">
        <f>URBAN!J6</f>
        <v>114.34</v>
      </c>
      <c r="H4" s="332"/>
      <c r="I4" s="334"/>
      <c r="J4" s="332"/>
      <c r="K4" s="334"/>
      <c r="L4" s="334"/>
    </row>
    <row r="5" spans="1:41" x14ac:dyDescent="0.25">
      <c r="I5" t="s">
        <v>1972</v>
      </c>
    </row>
    <row r="7" spans="1:41" x14ac:dyDescent="0.25">
      <c r="A7" s="526" t="s">
        <v>1843</v>
      </c>
      <c r="B7" s="528"/>
      <c r="C7" s="335">
        <f>URBAN!Q6</f>
        <v>0.72</v>
      </c>
    </row>
    <row r="8" spans="1:41" x14ac:dyDescent="0.25">
      <c r="A8" s="526" t="s">
        <v>1988</v>
      </c>
      <c r="B8" s="528"/>
      <c r="C8" s="349">
        <f>URBAN!Q7</f>
        <v>0.98760000000000003</v>
      </c>
    </row>
    <row r="9" spans="1:41" ht="22.2" customHeight="1" x14ac:dyDescent="0.25">
      <c r="C9" s="526" t="s">
        <v>1765</v>
      </c>
      <c r="D9" s="527"/>
      <c r="E9" s="527"/>
      <c r="F9" s="527"/>
      <c r="G9" s="527"/>
      <c r="H9" s="527"/>
      <c r="I9" s="528"/>
      <c r="J9" s="526" t="s">
        <v>1766</v>
      </c>
      <c r="K9" s="527"/>
      <c r="L9" s="527"/>
      <c r="M9" s="527"/>
      <c r="N9" s="527"/>
      <c r="O9" s="528"/>
      <c r="P9" s="526" t="s">
        <v>1767</v>
      </c>
      <c r="Q9" s="527"/>
      <c r="R9" s="527"/>
      <c r="S9" s="527"/>
      <c r="T9" s="527"/>
      <c r="U9" s="527"/>
      <c r="V9" s="528"/>
      <c r="W9" s="526" t="s">
        <v>1680</v>
      </c>
      <c r="X9" s="527"/>
      <c r="Y9" s="527"/>
      <c r="Z9" s="527"/>
      <c r="AA9" s="527"/>
      <c r="AB9" s="527"/>
      <c r="AC9" s="528"/>
      <c r="AD9" s="526" t="s">
        <v>1842</v>
      </c>
      <c r="AE9" s="527"/>
      <c r="AF9" s="527"/>
      <c r="AG9" s="527"/>
      <c r="AH9" s="527"/>
      <c r="AI9" s="527"/>
      <c r="AJ9" s="528"/>
      <c r="AK9" s="491" t="s">
        <v>1786</v>
      </c>
      <c r="AL9" s="491"/>
      <c r="AM9" s="491"/>
      <c r="AN9" s="491"/>
      <c r="AO9" s="491"/>
    </row>
    <row r="10" spans="1:41" ht="79.2" x14ac:dyDescent="0.25">
      <c r="B10" s="337" t="s">
        <v>1989</v>
      </c>
      <c r="C10" s="337" t="s">
        <v>1874</v>
      </c>
      <c r="D10" s="338" t="s">
        <v>237</v>
      </c>
      <c r="E10" s="339" t="s">
        <v>1990</v>
      </c>
      <c r="F10" s="339" t="s">
        <v>1843</v>
      </c>
      <c r="G10" s="340" t="s">
        <v>1927</v>
      </c>
      <c r="H10" s="340" t="s">
        <v>1928</v>
      </c>
      <c r="I10" s="341" t="s">
        <v>1991</v>
      </c>
      <c r="J10" s="338" t="s">
        <v>1953</v>
      </c>
      <c r="K10" s="339" t="s">
        <v>1990</v>
      </c>
      <c r="L10" s="339" t="s">
        <v>1843</v>
      </c>
      <c r="M10" s="340" t="s">
        <v>1927</v>
      </c>
      <c r="N10" s="340" t="s">
        <v>1928</v>
      </c>
      <c r="O10" s="341" t="s">
        <v>1991</v>
      </c>
      <c r="P10" s="337" t="s">
        <v>1970</v>
      </c>
      <c r="Q10" s="338" t="s">
        <v>237</v>
      </c>
      <c r="R10" s="339" t="s">
        <v>1990</v>
      </c>
      <c r="S10" s="339" t="s">
        <v>1843</v>
      </c>
      <c r="T10" s="340" t="s">
        <v>1927</v>
      </c>
      <c r="U10" s="340" t="s">
        <v>1928</v>
      </c>
      <c r="V10" s="341" t="s">
        <v>1991</v>
      </c>
      <c r="W10" s="337" t="s">
        <v>1875</v>
      </c>
      <c r="X10" s="338" t="s">
        <v>237</v>
      </c>
      <c r="Y10" s="339" t="s">
        <v>1990</v>
      </c>
      <c r="Z10" s="339" t="s">
        <v>1843</v>
      </c>
      <c r="AA10" s="340" t="s">
        <v>1927</v>
      </c>
      <c r="AB10" s="340" t="s">
        <v>1928</v>
      </c>
      <c r="AC10" s="341" t="s">
        <v>1991</v>
      </c>
      <c r="AD10" s="337" t="s">
        <v>1876</v>
      </c>
      <c r="AE10" s="338" t="s">
        <v>237</v>
      </c>
      <c r="AF10" s="339" t="s">
        <v>1990</v>
      </c>
      <c r="AG10" s="339" t="s">
        <v>1843</v>
      </c>
      <c r="AH10" s="340" t="s">
        <v>1927</v>
      </c>
      <c r="AI10" s="340" t="s">
        <v>1928</v>
      </c>
      <c r="AJ10" s="341" t="s">
        <v>1991</v>
      </c>
      <c r="AK10" s="337" t="s">
        <v>1992</v>
      </c>
      <c r="AL10" s="339" t="s">
        <v>1843</v>
      </c>
      <c r="AM10" s="340" t="s">
        <v>1927</v>
      </c>
      <c r="AN10" s="340" t="s">
        <v>1928</v>
      </c>
      <c r="AO10" s="341" t="s">
        <v>1991</v>
      </c>
    </row>
    <row r="11" spans="1:41" x14ac:dyDescent="0.25">
      <c r="B11" s="529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0"/>
      <c r="AN11" s="530"/>
      <c r="AO11" s="531"/>
    </row>
    <row r="12" spans="1:41" x14ac:dyDescent="0.25">
      <c r="A12" s="335">
        <v>1</v>
      </c>
      <c r="B12" s="201" t="s">
        <v>1741</v>
      </c>
      <c r="C12" s="342" t="s">
        <v>1790</v>
      </c>
      <c r="D12" s="366">
        <f>URBAN!D14</f>
        <v>1.45</v>
      </c>
      <c r="E12" s="343">
        <f>B4*D12</f>
        <v>106.21249999999999</v>
      </c>
      <c r="F12" s="343">
        <f>E12*C7</f>
        <v>76.472999999999985</v>
      </c>
      <c r="G12" s="343">
        <f>(E12*C7)*C8</f>
        <v>75.52473479999999</v>
      </c>
      <c r="H12" s="429">
        <f t="shared" ref="H12:H27" si="0">E12-F12</f>
        <v>29.739500000000007</v>
      </c>
      <c r="I12" s="430">
        <f t="shared" ref="I12:I27" si="1">G12+H12</f>
        <v>105.2642348</v>
      </c>
      <c r="J12" s="448">
        <f>[1]URBAN!F14</f>
        <v>1.41</v>
      </c>
      <c r="K12" s="343">
        <f>$C$4*J12</f>
        <v>96.133800000000008</v>
      </c>
      <c r="L12" s="343">
        <f>K12*C7</f>
        <v>69.216335999999998</v>
      </c>
      <c r="M12" s="343">
        <f>(K12*C7)*C8</f>
        <v>68.358053433600006</v>
      </c>
      <c r="N12" s="429">
        <f t="shared" ref="N12:N27" si="2">K12-L12</f>
        <v>26.91746400000001</v>
      </c>
      <c r="O12" s="430">
        <f>M12+N12</f>
        <v>95.275517433600015</v>
      </c>
      <c r="P12" s="428" t="s">
        <v>1810</v>
      </c>
      <c r="Q12" s="370">
        <f>[1]URBAN!I14</f>
        <v>0.64</v>
      </c>
      <c r="R12" s="343">
        <f>$D$4*Q12</f>
        <v>17.504000000000001</v>
      </c>
      <c r="S12" s="343">
        <f>R12*C7</f>
        <v>12.602880000000001</v>
      </c>
      <c r="T12" s="343">
        <f>R12*C7*C8</f>
        <v>12.446604288000001</v>
      </c>
      <c r="U12" s="429">
        <f t="shared" ref="U12:U23" si="3">R12-S12</f>
        <v>4.9011200000000006</v>
      </c>
      <c r="V12" s="430">
        <f t="shared" ref="V12:V23" si="4">T12+U12</f>
        <v>17.347724288000002</v>
      </c>
      <c r="W12" s="428" t="s">
        <v>1657</v>
      </c>
      <c r="X12" s="366">
        <f>[1]URBAN!L14</f>
        <v>3.84</v>
      </c>
      <c r="Y12" s="343">
        <f>$E$4*X12</f>
        <v>490.2912</v>
      </c>
      <c r="Z12" s="343">
        <f>Y12*C7</f>
        <v>353.00966399999999</v>
      </c>
      <c r="AA12" s="343">
        <f>Y12*C7*C8</f>
        <v>348.6323441664</v>
      </c>
      <c r="AB12" s="429">
        <f t="shared" ref="AB12:AB36" si="5">Y12-Z12</f>
        <v>137.28153600000002</v>
      </c>
      <c r="AC12" s="430">
        <f t="shared" ref="AC12:AC36" si="6">AA12+AB12</f>
        <v>485.91388016640002</v>
      </c>
      <c r="AD12" s="428" t="s">
        <v>1823</v>
      </c>
      <c r="AE12" s="443">
        <f>[1]URBAN!O14</f>
        <v>3.06</v>
      </c>
      <c r="AF12" s="343">
        <f>$F$4*AE12</f>
        <v>294.76979999999998</v>
      </c>
      <c r="AG12" s="343">
        <f>AF12*C7</f>
        <v>212.23425599999999</v>
      </c>
      <c r="AH12" s="343">
        <f>AF12*C7*C8</f>
        <v>209.6025512256</v>
      </c>
      <c r="AI12" s="429">
        <f t="shared" ref="AI12:AI17" si="7">AF12-AG12</f>
        <v>82.535543999999987</v>
      </c>
      <c r="AJ12" s="430">
        <f t="shared" ref="AJ12:AJ17" si="8">AH12+AI12</f>
        <v>292.13809522559995</v>
      </c>
      <c r="AK12" s="433">
        <f>G4</f>
        <v>114.34</v>
      </c>
      <c r="AL12" s="343">
        <f>AK12*C7</f>
        <v>82.324799999999996</v>
      </c>
      <c r="AM12" s="431">
        <f>AK12*C7*C8</f>
        <v>81.303972479999999</v>
      </c>
      <c r="AN12" s="432">
        <f>AK12-AL12</f>
        <v>32.015200000000007</v>
      </c>
      <c r="AO12" s="434">
        <f>AM12+AN12</f>
        <v>113.31917248000001</v>
      </c>
    </row>
    <row r="13" spans="1:41" x14ac:dyDescent="0.25">
      <c r="A13" s="335">
        <v>2</v>
      </c>
      <c r="B13" s="201" t="s">
        <v>1742</v>
      </c>
      <c r="C13" s="342" t="s">
        <v>1791</v>
      </c>
      <c r="D13" s="366">
        <f>URBAN!D15</f>
        <v>1.61</v>
      </c>
      <c r="E13" s="343">
        <f>B4*D13</f>
        <v>117.9325</v>
      </c>
      <c r="F13" s="343">
        <f>E13*C7</f>
        <v>84.9114</v>
      </c>
      <c r="G13" s="343">
        <f>E13*C7*C8</f>
        <v>83.858498640000008</v>
      </c>
      <c r="H13" s="429">
        <f t="shared" si="0"/>
        <v>33.021100000000004</v>
      </c>
      <c r="I13" s="430">
        <f t="shared" si="1"/>
        <v>116.87959864000001</v>
      </c>
      <c r="J13" s="448">
        <f>[1]URBAN!F15</f>
        <v>1.54</v>
      </c>
      <c r="K13" s="343">
        <f>$C$4*J13</f>
        <v>104.99720000000001</v>
      </c>
      <c r="L13" s="343">
        <f>K13*C7</f>
        <v>75.597983999999997</v>
      </c>
      <c r="M13" s="343">
        <f>K13*C7*C8</f>
        <v>74.660568998399995</v>
      </c>
      <c r="N13" s="429">
        <f t="shared" si="2"/>
        <v>29.39921600000001</v>
      </c>
      <c r="O13" s="430">
        <f t="shared" ref="O13:O27" si="9">M13+N13</f>
        <v>104.0597849984</v>
      </c>
      <c r="P13" s="428" t="s">
        <v>1811</v>
      </c>
      <c r="Q13" s="370">
        <f>[1]URBAN!I15</f>
        <v>1.72</v>
      </c>
      <c r="R13" s="343">
        <f>$D$4*Q13</f>
        <v>47.042000000000002</v>
      </c>
      <c r="S13" s="343">
        <f>R13*C7</f>
        <v>33.870240000000003</v>
      </c>
      <c r="T13" s="343">
        <f>R13*C7*C8</f>
        <v>33.450249024000001</v>
      </c>
      <c r="U13" s="429">
        <f t="shared" si="3"/>
        <v>13.171759999999999</v>
      </c>
      <c r="V13" s="430">
        <f t="shared" si="4"/>
        <v>46.622009024</v>
      </c>
      <c r="W13" s="428" t="s">
        <v>1658</v>
      </c>
      <c r="X13" s="366">
        <f>[1]URBAN!L15</f>
        <v>2.9</v>
      </c>
      <c r="Y13" s="343">
        <f>$E$4*X13</f>
        <v>370.27199999999999</v>
      </c>
      <c r="Z13" s="343">
        <f>Y13*C7</f>
        <v>266.59584000000001</v>
      </c>
      <c r="AA13" s="343">
        <f>Y13*C7*C8</f>
        <v>263.29005158400003</v>
      </c>
      <c r="AB13" s="429">
        <f t="shared" si="5"/>
        <v>103.67615999999998</v>
      </c>
      <c r="AC13" s="430">
        <f t="shared" si="6"/>
        <v>366.96621158400001</v>
      </c>
      <c r="AD13" s="428" t="s">
        <v>1824</v>
      </c>
      <c r="AE13" s="443">
        <f>[1]URBAN!O15</f>
        <v>2.39</v>
      </c>
      <c r="AF13" s="343">
        <f t="shared" ref="AF13:AF17" si="10">$F$4*AE13</f>
        <v>230.2287</v>
      </c>
      <c r="AG13" s="343">
        <f>AF13*C7</f>
        <v>165.76466400000001</v>
      </c>
      <c r="AH13" s="343">
        <f>AF13*C7*C8</f>
        <v>163.70918216640001</v>
      </c>
      <c r="AI13" s="429">
        <f t="shared" si="7"/>
        <v>64.464035999999993</v>
      </c>
      <c r="AJ13" s="430">
        <f t="shared" si="8"/>
        <v>228.17321816640001</v>
      </c>
      <c r="AK13" s="357"/>
      <c r="AL13" s="344"/>
      <c r="AM13" s="345"/>
      <c r="AN13" s="345"/>
      <c r="AO13" s="346"/>
    </row>
    <row r="14" spans="1:41" x14ac:dyDescent="0.25">
      <c r="A14" s="335">
        <v>3</v>
      </c>
      <c r="B14" s="201" t="s">
        <v>1743</v>
      </c>
      <c r="C14" s="342" t="s">
        <v>1792</v>
      </c>
      <c r="D14" s="366">
        <f>URBAN!D16</f>
        <v>1.78</v>
      </c>
      <c r="E14" s="343">
        <f>B4*D14</f>
        <v>130.38499999999999</v>
      </c>
      <c r="F14" s="343">
        <f>E14*C7</f>
        <v>93.877199999999988</v>
      </c>
      <c r="G14" s="343">
        <f>E14*C7*C8</f>
        <v>92.713122719999987</v>
      </c>
      <c r="H14" s="429">
        <f t="shared" si="0"/>
        <v>36.507800000000003</v>
      </c>
      <c r="I14" s="430">
        <f t="shared" si="1"/>
        <v>129.22092271999998</v>
      </c>
      <c r="J14" s="448">
        <f>[1]URBAN!F16</f>
        <v>1.6</v>
      </c>
      <c r="K14" s="343">
        <f>$C$4*J14</f>
        <v>109.08800000000002</v>
      </c>
      <c r="L14" s="343">
        <f>K14*C7</f>
        <v>78.543360000000007</v>
      </c>
      <c r="M14" s="343">
        <f>K14*C7*C8</f>
        <v>77.569422336000017</v>
      </c>
      <c r="N14" s="429">
        <f t="shared" si="2"/>
        <v>30.544640000000015</v>
      </c>
      <c r="O14" s="430">
        <f t="shared" si="9"/>
        <v>108.11406233600003</v>
      </c>
      <c r="P14" s="428" t="s">
        <v>1812</v>
      </c>
      <c r="Q14" s="370">
        <f>[1]URBAN!I16</f>
        <v>2.52</v>
      </c>
      <c r="R14" s="343">
        <f t="shared" ref="R14:R23" si="11">$D$4*Q14</f>
        <v>68.921999999999997</v>
      </c>
      <c r="S14" s="343">
        <f>R14*C7</f>
        <v>49.623839999999994</v>
      </c>
      <c r="T14" s="343">
        <f>R14*C7*C8</f>
        <v>49.008504383999998</v>
      </c>
      <c r="U14" s="429">
        <f t="shared" si="3"/>
        <v>19.298160000000003</v>
      </c>
      <c r="V14" s="430">
        <f t="shared" si="4"/>
        <v>68.306664384000001</v>
      </c>
      <c r="W14" s="428" t="s">
        <v>1659</v>
      </c>
      <c r="X14" s="366">
        <f>[1]URBAN!L16</f>
        <v>2.77</v>
      </c>
      <c r="Y14" s="343">
        <f t="shared" ref="Y14:Y36" si="12">$E$4*X14</f>
        <v>353.67360000000002</v>
      </c>
      <c r="Z14" s="343">
        <f>Y14*C7</f>
        <v>254.644992</v>
      </c>
      <c r="AA14" s="343">
        <f>Y14*C7*C8</f>
        <v>251.4873940992</v>
      </c>
      <c r="AB14" s="429">
        <f t="shared" si="5"/>
        <v>99.02860800000002</v>
      </c>
      <c r="AC14" s="430">
        <f t="shared" si="6"/>
        <v>350.51600209920002</v>
      </c>
      <c r="AD14" s="428" t="s">
        <v>1825</v>
      </c>
      <c r="AE14" s="443">
        <f>[1]URBAN!O16</f>
        <v>1.74</v>
      </c>
      <c r="AF14" s="343">
        <f t="shared" si="10"/>
        <v>167.61419999999998</v>
      </c>
      <c r="AG14" s="343">
        <f>AF14*C7</f>
        <v>120.68222399999998</v>
      </c>
      <c r="AH14" s="343">
        <f>AF14*C7*C8</f>
        <v>119.18576442239998</v>
      </c>
      <c r="AI14" s="429">
        <f t="shared" si="7"/>
        <v>46.931976000000006</v>
      </c>
      <c r="AJ14" s="430">
        <f t="shared" si="8"/>
        <v>166.1177404224</v>
      </c>
      <c r="AK14" s="357"/>
      <c r="AL14" s="344"/>
      <c r="AM14" s="345"/>
      <c r="AN14" s="345"/>
      <c r="AO14" s="345"/>
    </row>
    <row r="15" spans="1:41" x14ac:dyDescent="0.25">
      <c r="A15" s="335">
        <v>4</v>
      </c>
      <c r="B15" s="201" t="s">
        <v>1744</v>
      </c>
      <c r="C15" s="342" t="s">
        <v>1793</v>
      </c>
      <c r="D15" s="366">
        <f>URBAN!D17</f>
        <v>1.81</v>
      </c>
      <c r="E15" s="343">
        <f>B4*D15</f>
        <v>132.58250000000001</v>
      </c>
      <c r="F15" s="343">
        <f>E15*C7</f>
        <v>95.459400000000002</v>
      </c>
      <c r="G15" s="343">
        <f>E15*C7*C8</f>
        <v>94.275703440000001</v>
      </c>
      <c r="H15" s="429">
        <f t="shared" si="0"/>
        <v>37.123100000000008</v>
      </c>
      <c r="I15" s="430">
        <f t="shared" si="1"/>
        <v>131.39880343999999</v>
      </c>
      <c r="J15" s="448">
        <f>[1]URBAN!F17</f>
        <v>1.45</v>
      </c>
      <c r="K15" s="343">
        <f t="shared" ref="K15:K27" si="13">$C$4*J15</f>
        <v>98.861000000000004</v>
      </c>
      <c r="L15" s="343">
        <f>K15*C7</f>
        <v>71.179919999999996</v>
      </c>
      <c r="M15" s="343">
        <f>K15*C7*C8</f>
        <v>70.297288991999991</v>
      </c>
      <c r="N15" s="429">
        <f t="shared" si="2"/>
        <v>27.681080000000009</v>
      </c>
      <c r="O15" s="430">
        <f t="shared" si="9"/>
        <v>97.978368992</v>
      </c>
      <c r="P15" s="428" t="s">
        <v>1813</v>
      </c>
      <c r="Q15" s="370">
        <f>[1]URBAN!I17</f>
        <v>1.38</v>
      </c>
      <c r="R15" s="343">
        <f t="shared" si="11"/>
        <v>37.743000000000002</v>
      </c>
      <c r="S15" s="343">
        <f>R15*C7</f>
        <v>27.174960000000002</v>
      </c>
      <c r="T15" s="343">
        <f>R15*C7*C8</f>
        <v>26.837990496000003</v>
      </c>
      <c r="U15" s="429">
        <f t="shared" si="3"/>
        <v>10.56804</v>
      </c>
      <c r="V15" s="430">
        <f t="shared" si="4"/>
        <v>37.406030496</v>
      </c>
      <c r="W15" s="428" t="s">
        <v>1768</v>
      </c>
      <c r="X15" s="366">
        <f>[1]URBAN!L17</f>
        <v>2.27</v>
      </c>
      <c r="Y15" s="343">
        <f t="shared" si="12"/>
        <v>289.83359999999999</v>
      </c>
      <c r="Z15" s="343">
        <f>Y15*C7</f>
        <v>208.68019199999998</v>
      </c>
      <c r="AA15" s="343">
        <f>Y15*C7*C8</f>
        <v>206.09255761919999</v>
      </c>
      <c r="AB15" s="429">
        <f t="shared" si="5"/>
        <v>81.153408000000013</v>
      </c>
      <c r="AC15" s="430">
        <f t="shared" si="6"/>
        <v>287.24596561919998</v>
      </c>
      <c r="AD15" s="428" t="s">
        <v>1826</v>
      </c>
      <c r="AE15" s="443">
        <f>[1]URBAN!O17</f>
        <v>1.26</v>
      </c>
      <c r="AF15" s="343">
        <f t="shared" si="10"/>
        <v>121.3758</v>
      </c>
      <c r="AG15" s="343">
        <f>AF15*C7</f>
        <v>87.390575999999996</v>
      </c>
      <c r="AH15" s="343">
        <f>AF15*C7*C8</f>
        <v>86.306932857600003</v>
      </c>
      <c r="AI15" s="429">
        <f t="shared" si="7"/>
        <v>33.985224000000002</v>
      </c>
      <c r="AJ15" s="430">
        <f t="shared" si="8"/>
        <v>120.29215685760001</v>
      </c>
      <c r="AK15" s="357"/>
      <c r="AL15" s="344"/>
      <c r="AM15" s="345"/>
      <c r="AN15" s="345"/>
      <c r="AO15" s="345"/>
    </row>
    <row r="16" spans="1:41" x14ac:dyDescent="0.25">
      <c r="A16" s="335">
        <v>5</v>
      </c>
      <c r="B16" s="201" t="s">
        <v>1745</v>
      </c>
      <c r="C16" s="342" t="s">
        <v>1794</v>
      </c>
      <c r="D16" s="366">
        <f>URBAN!D18</f>
        <v>1.34</v>
      </c>
      <c r="E16" s="343">
        <f>B4*D16</f>
        <v>98.155000000000001</v>
      </c>
      <c r="F16" s="343">
        <f>E16*C7</f>
        <v>70.671599999999998</v>
      </c>
      <c r="G16" s="343">
        <f>E16*C7*C8</f>
        <v>69.795272159999996</v>
      </c>
      <c r="H16" s="429">
        <f t="shared" si="0"/>
        <v>27.483400000000003</v>
      </c>
      <c r="I16" s="430">
        <f t="shared" si="1"/>
        <v>97.278672159999999</v>
      </c>
      <c r="J16" s="448">
        <f>[1]URBAN!F18</f>
        <v>1.33</v>
      </c>
      <c r="K16" s="343">
        <f t="shared" si="13"/>
        <v>90.679400000000015</v>
      </c>
      <c r="L16" s="343">
        <f>K16*C7</f>
        <v>65.289168000000004</v>
      </c>
      <c r="M16" s="343">
        <f>K16*C7*C8</f>
        <v>64.479582316800006</v>
      </c>
      <c r="N16" s="429">
        <f t="shared" si="2"/>
        <v>25.390232000000012</v>
      </c>
      <c r="O16" s="430">
        <f t="shared" si="9"/>
        <v>89.869814316800017</v>
      </c>
      <c r="P16" s="428" t="s">
        <v>1814</v>
      </c>
      <c r="Q16" s="370">
        <f>[1]URBAN!I18</f>
        <v>2.21</v>
      </c>
      <c r="R16" s="343">
        <f t="shared" si="11"/>
        <v>60.4435</v>
      </c>
      <c r="S16" s="343">
        <f>R16*C7</f>
        <v>43.51932</v>
      </c>
      <c r="T16" s="343">
        <f>R16*C7*C8</f>
        <v>42.979680432000002</v>
      </c>
      <c r="U16" s="429">
        <f t="shared" si="3"/>
        <v>16.92418</v>
      </c>
      <c r="V16" s="430">
        <f t="shared" si="4"/>
        <v>59.903860432000002</v>
      </c>
      <c r="W16" s="428" t="s">
        <v>1769</v>
      </c>
      <c r="X16" s="366">
        <f>[1]URBAN!L18</f>
        <v>1.88</v>
      </c>
      <c r="Y16" s="343">
        <f t="shared" si="12"/>
        <v>240.0384</v>
      </c>
      <c r="Z16" s="343">
        <f>Y16*C7</f>
        <v>172.82764799999998</v>
      </c>
      <c r="AA16" s="343">
        <f>Y16*C7*C8</f>
        <v>170.68458516479998</v>
      </c>
      <c r="AB16" s="429">
        <f t="shared" si="5"/>
        <v>67.210752000000014</v>
      </c>
      <c r="AC16" s="430">
        <f t="shared" si="6"/>
        <v>237.8953371648</v>
      </c>
      <c r="AD16" s="428" t="s">
        <v>1827</v>
      </c>
      <c r="AE16" s="443">
        <f>[1]URBAN!O18</f>
        <v>0.91</v>
      </c>
      <c r="AF16" s="343">
        <f t="shared" si="10"/>
        <v>87.660300000000007</v>
      </c>
      <c r="AG16" s="343">
        <f>AF16*C7</f>
        <v>63.115416000000003</v>
      </c>
      <c r="AH16" s="343">
        <f>AF16*C7*C8</f>
        <v>62.332784841600002</v>
      </c>
      <c r="AI16" s="429">
        <f t="shared" si="7"/>
        <v>24.544884000000003</v>
      </c>
      <c r="AJ16" s="430">
        <f t="shared" si="8"/>
        <v>86.877668841600013</v>
      </c>
      <c r="AK16" s="357"/>
      <c r="AL16" s="344"/>
      <c r="AM16" s="345"/>
      <c r="AN16" s="345"/>
      <c r="AO16" s="345"/>
    </row>
    <row r="17" spans="1:42" x14ac:dyDescent="0.25">
      <c r="A17" s="335">
        <v>6</v>
      </c>
      <c r="B17" s="201" t="s">
        <v>1746</v>
      </c>
      <c r="C17" s="342" t="s">
        <v>1795</v>
      </c>
      <c r="D17" s="366">
        <f>URBAN!D19</f>
        <v>1.52</v>
      </c>
      <c r="E17" s="343">
        <f>B4*D17</f>
        <v>111.34</v>
      </c>
      <c r="F17" s="343">
        <f>E17*C7</f>
        <v>80.1648</v>
      </c>
      <c r="G17" s="343">
        <f>E17*C7*C8</f>
        <v>79.170756480000009</v>
      </c>
      <c r="H17" s="429">
        <f t="shared" si="0"/>
        <v>31.175200000000004</v>
      </c>
      <c r="I17" s="430">
        <f t="shared" si="1"/>
        <v>110.34595648000001</v>
      </c>
      <c r="J17" s="448">
        <f>[1]URBAN!F19</f>
        <v>1.51</v>
      </c>
      <c r="K17" s="343">
        <f t="shared" si="13"/>
        <v>102.95180000000001</v>
      </c>
      <c r="L17" s="343">
        <f>K17*C7</f>
        <v>74.125296000000006</v>
      </c>
      <c r="M17" s="343">
        <f>K17*C7*C8</f>
        <v>73.206142329600013</v>
      </c>
      <c r="N17" s="429">
        <f t="shared" si="2"/>
        <v>28.826504</v>
      </c>
      <c r="O17" s="430">
        <f t="shared" si="9"/>
        <v>102.03264632960001</v>
      </c>
      <c r="P17" s="428" t="s">
        <v>1815</v>
      </c>
      <c r="Q17" s="370">
        <f>[1]URBAN!I19</f>
        <v>2.82</v>
      </c>
      <c r="R17" s="343">
        <f t="shared" si="11"/>
        <v>77.126999999999995</v>
      </c>
      <c r="S17" s="343">
        <f>R17*C7</f>
        <v>55.531439999999996</v>
      </c>
      <c r="T17" s="343">
        <f>R17*C7*C8</f>
        <v>54.842850143999996</v>
      </c>
      <c r="U17" s="429">
        <f t="shared" si="3"/>
        <v>21.595559999999999</v>
      </c>
      <c r="V17" s="430">
        <f t="shared" si="4"/>
        <v>76.438410143999988</v>
      </c>
      <c r="W17" s="428" t="s">
        <v>1770</v>
      </c>
      <c r="X17" s="366">
        <f>[1]URBAN!L19</f>
        <v>2.12</v>
      </c>
      <c r="Y17" s="343">
        <f t="shared" si="12"/>
        <v>270.6816</v>
      </c>
      <c r="Z17" s="343">
        <f>Y17*C7</f>
        <v>194.89075199999999</v>
      </c>
      <c r="AA17" s="343">
        <f>Y17*C7*C8</f>
        <v>192.47410667520001</v>
      </c>
      <c r="AB17" s="429">
        <f t="shared" si="5"/>
        <v>75.790848000000011</v>
      </c>
      <c r="AC17" s="430">
        <f t="shared" si="6"/>
        <v>268.26495467519999</v>
      </c>
      <c r="AD17" s="428" t="s">
        <v>1828</v>
      </c>
      <c r="AE17" s="443">
        <f>[1]URBAN!O19</f>
        <v>0.68</v>
      </c>
      <c r="AF17" s="343">
        <f t="shared" si="10"/>
        <v>65.504400000000004</v>
      </c>
      <c r="AG17" s="343">
        <f>AF17*C7</f>
        <v>47.163167999999999</v>
      </c>
      <c r="AH17" s="343">
        <f>AF17*C7*C8</f>
        <v>46.578344716800004</v>
      </c>
      <c r="AI17" s="429">
        <f t="shared" si="7"/>
        <v>18.341232000000005</v>
      </c>
      <c r="AJ17" s="430">
        <f t="shared" si="8"/>
        <v>64.919576716800009</v>
      </c>
      <c r="AK17" s="357"/>
      <c r="AL17" s="344"/>
      <c r="AM17" s="345"/>
      <c r="AN17" s="345"/>
      <c r="AO17" s="345"/>
    </row>
    <row r="18" spans="1:42" x14ac:dyDescent="0.25">
      <c r="A18" s="335">
        <v>7</v>
      </c>
      <c r="B18" s="201" t="s">
        <v>1840</v>
      </c>
      <c r="C18" s="342" t="s">
        <v>1796</v>
      </c>
      <c r="D18" s="366">
        <f>URBAN!D20</f>
        <v>1.58</v>
      </c>
      <c r="E18" s="343">
        <f>B4*D18</f>
        <v>115.735</v>
      </c>
      <c r="F18" s="343">
        <f>E18*C7</f>
        <v>83.3292</v>
      </c>
      <c r="G18" s="343">
        <f>E18*C7*C8</f>
        <v>82.295917920000008</v>
      </c>
      <c r="H18" s="429">
        <f t="shared" si="0"/>
        <v>32.405799999999999</v>
      </c>
      <c r="I18" s="430">
        <f t="shared" si="1"/>
        <v>114.70171792000001</v>
      </c>
      <c r="J18" s="448">
        <f>[1]URBAN!F20</f>
        <v>1.55</v>
      </c>
      <c r="K18" s="343">
        <f t="shared" si="13"/>
        <v>105.67900000000002</v>
      </c>
      <c r="L18" s="343">
        <f>K18*C7</f>
        <v>76.088880000000003</v>
      </c>
      <c r="M18" s="343">
        <f>K18*C7*C8</f>
        <v>75.145377887999999</v>
      </c>
      <c r="N18" s="429">
        <f t="shared" si="2"/>
        <v>29.590120000000013</v>
      </c>
      <c r="O18" s="430">
        <f t="shared" si="9"/>
        <v>104.73549788800001</v>
      </c>
      <c r="P18" s="428" t="s">
        <v>1816</v>
      </c>
      <c r="Q18" s="370">
        <f>[1]URBAN!I20</f>
        <v>1.93</v>
      </c>
      <c r="R18" s="343">
        <f t="shared" si="11"/>
        <v>52.785499999999999</v>
      </c>
      <c r="S18" s="343">
        <f>R18*C7</f>
        <v>38.005559999999996</v>
      </c>
      <c r="T18" s="343">
        <f>R18*C7*C8</f>
        <v>37.534291055999994</v>
      </c>
      <c r="U18" s="429">
        <f t="shared" si="3"/>
        <v>14.779940000000003</v>
      </c>
      <c r="V18" s="430">
        <f t="shared" si="4"/>
        <v>52.314231055999997</v>
      </c>
      <c r="W18" s="428" t="s">
        <v>1771</v>
      </c>
      <c r="X18" s="366">
        <f>[1]URBAN!L20</f>
        <v>1.76</v>
      </c>
      <c r="Y18" s="343">
        <f t="shared" si="12"/>
        <v>224.71680000000001</v>
      </c>
      <c r="Z18" s="343">
        <f>Y18*C7</f>
        <v>161.79609600000001</v>
      </c>
      <c r="AA18" s="343">
        <f>Y18*C7*C8</f>
        <v>159.78982440960002</v>
      </c>
      <c r="AB18" s="429">
        <f t="shared" si="5"/>
        <v>62.920704000000001</v>
      </c>
      <c r="AC18" s="430">
        <f t="shared" si="6"/>
        <v>222.71052840960002</v>
      </c>
      <c r="AD18" s="357"/>
      <c r="AE18" s="344"/>
      <c r="AF18" s="344"/>
      <c r="AG18" s="344"/>
      <c r="AH18" s="344"/>
      <c r="AI18" s="344"/>
      <c r="AJ18" s="344"/>
      <c r="AK18" s="344"/>
      <c r="AL18" s="344"/>
      <c r="AM18" s="345"/>
      <c r="AN18" s="345"/>
      <c r="AO18" s="345"/>
    </row>
    <row r="19" spans="1:42" x14ac:dyDescent="0.25">
      <c r="A19" s="335">
        <v>8</v>
      </c>
      <c r="B19" s="201" t="s">
        <v>1747</v>
      </c>
      <c r="C19" s="342" t="s">
        <v>1797</v>
      </c>
      <c r="D19" s="366">
        <f>URBAN!D21</f>
        <v>1.1000000000000001</v>
      </c>
      <c r="E19" s="343">
        <f>B4*D19</f>
        <v>80.575000000000003</v>
      </c>
      <c r="F19" s="343">
        <f>E19*C7</f>
        <v>58.014000000000003</v>
      </c>
      <c r="G19" s="343">
        <f>E19*C7*C8</f>
        <v>57.294626400000006</v>
      </c>
      <c r="H19" s="429">
        <f t="shared" si="0"/>
        <v>22.561</v>
      </c>
      <c r="I19" s="430">
        <f t="shared" si="1"/>
        <v>79.855626400000006</v>
      </c>
      <c r="J19" s="448">
        <f>[1]URBAN!F21</f>
        <v>1.0900000000000001</v>
      </c>
      <c r="K19" s="343">
        <f t="shared" si="13"/>
        <v>74.316200000000009</v>
      </c>
      <c r="L19" s="343">
        <f>K19*C7</f>
        <v>53.507664000000005</v>
      </c>
      <c r="M19" s="343">
        <f>K19*C7*C8</f>
        <v>52.844168966400005</v>
      </c>
      <c r="N19" s="429">
        <f t="shared" si="2"/>
        <v>20.808536000000004</v>
      </c>
      <c r="O19" s="430">
        <f t="shared" si="9"/>
        <v>73.652704966400009</v>
      </c>
      <c r="P19" s="428" t="s">
        <v>1817</v>
      </c>
      <c r="Q19" s="370">
        <f>[1]URBAN!I21</f>
        <v>2.7</v>
      </c>
      <c r="R19" s="343">
        <f t="shared" si="11"/>
        <v>73.845000000000013</v>
      </c>
      <c r="S19" s="343">
        <f>R19*C7</f>
        <v>53.168400000000005</v>
      </c>
      <c r="T19" s="343">
        <f>R19*C7*C8</f>
        <v>52.50911184000001</v>
      </c>
      <c r="U19" s="429">
        <f t="shared" si="3"/>
        <v>20.676600000000008</v>
      </c>
      <c r="V19" s="430">
        <f t="shared" si="4"/>
        <v>73.18571184000001</v>
      </c>
      <c r="W19" s="428" t="s">
        <v>1772</v>
      </c>
      <c r="X19" s="366">
        <f>[1]URBAN!L21</f>
        <v>1.97</v>
      </c>
      <c r="Y19" s="343">
        <f t="shared" si="12"/>
        <v>251.52960000000002</v>
      </c>
      <c r="Z19" s="343">
        <f>Y19*C7</f>
        <v>181.10131200000001</v>
      </c>
      <c r="AA19" s="343">
        <f>Y19*C7*C8</f>
        <v>178.85565573120002</v>
      </c>
      <c r="AB19" s="429">
        <f t="shared" si="5"/>
        <v>70.428288000000009</v>
      </c>
      <c r="AC19" s="430">
        <f t="shared" si="6"/>
        <v>249.28394373120003</v>
      </c>
      <c r="AD19" s="357"/>
      <c r="AE19" s="344"/>
      <c r="AF19" s="344"/>
      <c r="AG19" s="344"/>
      <c r="AH19" s="344"/>
      <c r="AI19" s="344"/>
      <c r="AJ19" s="344"/>
      <c r="AK19" s="344"/>
      <c r="AL19" s="344"/>
      <c r="AM19" s="345"/>
      <c r="AN19" s="345"/>
      <c r="AO19" s="345"/>
    </row>
    <row r="20" spans="1:42" x14ac:dyDescent="0.25">
      <c r="A20" s="335">
        <v>9</v>
      </c>
      <c r="B20" s="201" t="s">
        <v>1748</v>
      </c>
      <c r="C20" s="342" t="s">
        <v>1798</v>
      </c>
      <c r="D20" s="366">
        <f>URBAN!D22</f>
        <v>1.07</v>
      </c>
      <c r="E20" s="343">
        <f>B4*D20</f>
        <v>78.377499999999998</v>
      </c>
      <c r="F20" s="343">
        <f>E20*C7</f>
        <v>56.431799999999996</v>
      </c>
      <c r="G20" s="343">
        <f>E20*C7*C8</f>
        <v>55.732045679999999</v>
      </c>
      <c r="H20" s="429">
        <f t="shared" si="0"/>
        <v>21.945700000000002</v>
      </c>
      <c r="I20" s="430">
        <f t="shared" si="1"/>
        <v>77.677745680000001</v>
      </c>
      <c r="J20" s="448">
        <f>[1]URBAN!F22</f>
        <v>1.1200000000000001</v>
      </c>
      <c r="K20" s="343">
        <f t="shared" si="13"/>
        <v>76.36160000000001</v>
      </c>
      <c r="L20" s="343">
        <f>K20*C7</f>
        <v>54.980352000000003</v>
      </c>
      <c r="M20" s="343">
        <f>K20*C7*C8</f>
        <v>54.298595635200009</v>
      </c>
      <c r="N20" s="429">
        <f t="shared" si="2"/>
        <v>21.381248000000006</v>
      </c>
      <c r="O20" s="430">
        <f t="shared" si="9"/>
        <v>75.679843635200015</v>
      </c>
      <c r="P20" s="428" t="s">
        <v>1818</v>
      </c>
      <c r="Q20" s="370">
        <f>[1]URBAN!I22</f>
        <v>3.34</v>
      </c>
      <c r="R20" s="343">
        <f t="shared" si="11"/>
        <v>91.349000000000004</v>
      </c>
      <c r="S20" s="343">
        <f>R20*C7</f>
        <v>65.771280000000004</v>
      </c>
      <c r="T20" s="343">
        <f>R20*C7*C8</f>
        <v>64.955716128000006</v>
      </c>
      <c r="U20" s="429">
        <f t="shared" si="3"/>
        <v>25.577719999999999</v>
      </c>
      <c r="V20" s="430">
        <f t="shared" si="4"/>
        <v>90.533436128000005</v>
      </c>
      <c r="W20" s="428" t="s">
        <v>1773</v>
      </c>
      <c r="X20" s="366">
        <f>[1]URBAN!L22</f>
        <v>1.64</v>
      </c>
      <c r="Y20" s="343">
        <f t="shared" si="12"/>
        <v>209.39519999999999</v>
      </c>
      <c r="Z20" s="343">
        <f>Y20*C7</f>
        <v>150.76454399999997</v>
      </c>
      <c r="AA20" s="343">
        <f>Y20*C7*C8</f>
        <v>148.89506365439999</v>
      </c>
      <c r="AB20" s="429">
        <f t="shared" si="5"/>
        <v>58.630656000000016</v>
      </c>
      <c r="AC20" s="430">
        <f t="shared" si="6"/>
        <v>207.52571965440001</v>
      </c>
      <c r="AD20" s="357"/>
      <c r="AE20" s="344"/>
      <c r="AF20" s="344"/>
      <c r="AG20" s="344"/>
      <c r="AH20" s="344"/>
      <c r="AI20" s="344"/>
      <c r="AJ20" s="344"/>
      <c r="AK20" s="344"/>
      <c r="AL20" s="344"/>
      <c r="AM20" s="345"/>
      <c r="AN20" s="345"/>
      <c r="AO20" s="345"/>
      <c r="AP20" s="298"/>
    </row>
    <row r="21" spans="1:42" x14ac:dyDescent="0.25">
      <c r="A21" s="335">
        <v>10</v>
      </c>
      <c r="B21" s="201" t="s">
        <v>1749</v>
      </c>
      <c r="C21" s="342" t="s">
        <v>1799</v>
      </c>
      <c r="D21" s="366">
        <f>URBAN!D23</f>
        <v>1.34</v>
      </c>
      <c r="E21" s="343">
        <f>B4*D21</f>
        <v>98.155000000000001</v>
      </c>
      <c r="F21" s="343">
        <f>E21*C7</f>
        <v>70.671599999999998</v>
      </c>
      <c r="G21" s="343">
        <f>E21*C7*C8</f>
        <v>69.795272159999996</v>
      </c>
      <c r="H21" s="429">
        <f t="shared" si="0"/>
        <v>27.483400000000003</v>
      </c>
      <c r="I21" s="430">
        <f t="shared" si="1"/>
        <v>97.278672159999999</v>
      </c>
      <c r="J21" s="448">
        <f>[1]URBAN!F23</f>
        <v>1.37</v>
      </c>
      <c r="K21" s="343">
        <f t="shared" si="13"/>
        <v>93.406600000000012</v>
      </c>
      <c r="L21" s="343">
        <f>K21*C7</f>
        <v>67.252752000000001</v>
      </c>
      <c r="M21" s="343">
        <f>K21*C7*C8</f>
        <v>66.418817875200006</v>
      </c>
      <c r="N21" s="429">
        <f t="shared" si="2"/>
        <v>26.153848000000011</v>
      </c>
      <c r="O21" s="430">
        <f t="shared" si="9"/>
        <v>92.572665875200016</v>
      </c>
      <c r="P21" s="428" t="s">
        <v>1819</v>
      </c>
      <c r="Q21" s="370">
        <f>[1]URBAN!I23</f>
        <v>2.83</v>
      </c>
      <c r="R21" s="343">
        <f t="shared" si="11"/>
        <v>77.400500000000008</v>
      </c>
      <c r="S21" s="343">
        <f>R21*C7</f>
        <v>55.728360000000002</v>
      </c>
      <c r="T21" s="343">
        <f>R21*C7*C8</f>
        <v>55.037328336000002</v>
      </c>
      <c r="U21" s="429">
        <f t="shared" si="3"/>
        <v>21.672140000000006</v>
      </c>
      <c r="V21" s="430">
        <f t="shared" si="4"/>
        <v>76.709468336000015</v>
      </c>
      <c r="W21" s="428" t="s">
        <v>1774</v>
      </c>
      <c r="X21" s="366">
        <f>[1]URBAN!L23</f>
        <v>1.63</v>
      </c>
      <c r="Y21" s="343">
        <f t="shared" si="12"/>
        <v>208.11840000000001</v>
      </c>
      <c r="Z21" s="343">
        <f>Y21*C7</f>
        <v>149.845248</v>
      </c>
      <c r="AA21" s="343">
        <f>Y21*C7*C8</f>
        <v>147.98716692479999</v>
      </c>
      <c r="AB21" s="429">
        <f t="shared" si="5"/>
        <v>58.27315200000001</v>
      </c>
      <c r="AC21" s="430">
        <f t="shared" si="6"/>
        <v>206.2603189248</v>
      </c>
      <c r="AD21" s="357"/>
      <c r="AE21" s="344"/>
      <c r="AF21" s="344"/>
      <c r="AG21" s="344"/>
      <c r="AH21" s="344"/>
      <c r="AI21" s="344"/>
      <c r="AJ21" s="344"/>
      <c r="AK21" s="344"/>
      <c r="AL21" s="344"/>
      <c r="AM21" s="345"/>
      <c r="AN21" s="345"/>
      <c r="AO21" s="345"/>
    </row>
    <row r="22" spans="1:42" x14ac:dyDescent="0.25">
      <c r="A22" s="335">
        <v>11</v>
      </c>
      <c r="B22" s="201" t="s">
        <v>1750</v>
      </c>
      <c r="C22" s="342" t="s">
        <v>1800</v>
      </c>
      <c r="D22" s="366">
        <f>URBAN!D24</f>
        <v>1.44</v>
      </c>
      <c r="E22" s="343">
        <f>B4*D22</f>
        <v>105.47999999999999</v>
      </c>
      <c r="F22" s="343">
        <f>E22*C7</f>
        <v>75.945599999999985</v>
      </c>
      <c r="G22" s="343">
        <f>E22*C7*C8</f>
        <v>75.003874559999986</v>
      </c>
      <c r="H22" s="429">
        <f t="shared" si="0"/>
        <v>29.534400000000005</v>
      </c>
      <c r="I22" s="430">
        <f t="shared" si="1"/>
        <v>104.53827455999999</v>
      </c>
      <c r="J22" s="448">
        <f>[1]URBAN!F24</f>
        <v>1.46</v>
      </c>
      <c r="K22" s="343">
        <f t="shared" si="13"/>
        <v>99.542800000000014</v>
      </c>
      <c r="L22" s="343">
        <f>K22*C7</f>
        <v>71.670816000000002</v>
      </c>
      <c r="M22" s="343">
        <f>K22*C7*C8</f>
        <v>70.782097881600009</v>
      </c>
      <c r="N22" s="429">
        <f t="shared" si="2"/>
        <v>27.871984000000012</v>
      </c>
      <c r="O22" s="430">
        <f t="shared" si="9"/>
        <v>98.654081881600021</v>
      </c>
      <c r="P22" s="428" t="s">
        <v>1820</v>
      </c>
      <c r="Q22" s="370">
        <f>[1]URBAN!I24</f>
        <v>3.5</v>
      </c>
      <c r="R22" s="343">
        <f t="shared" si="11"/>
        <v>95.725000000000009</v>
      </c>
      <c r="S22" s="343">
        <f>R22*C7</f>
        <v>68.921999999999997</v>
      </c>
      <c r="T22" s="343">
        <f>R22*C7*C8</f>
        <v>68.067367199999993</v>
      </c>
      <c r="U22" s="429">
        <f t="shared" si="3"/>
        <v>26.803000000000011</v>
      </c>
      <c r="V22" s="430">
        <f t="shared" si="4"/>
        <v>94.870367200000004</v>
      </c>
      <c r="W22" s="428" t="s">
        <v>1775</v>
      </c>
      <c r="X22" s="366">
        <f>[1]URBAN!L24</f>
        <v>1.35</v>
      </c>
      <c r="Y22" s="343">
        <f t="shared" si="12"/>
        <v>172.36800000000002</v>
      </c>
      <c r="Z22" s="343">
        <f>Y22*C7</f>
        <v>124.10496000000001</v>
      </c>
      <c r="AA22" s="343">
        <f>Y22*C7*C8</f>
        <v>122.56605849600001</v>
      </c>
      <c r="AB22" s="429">
        <f t="shared" si="5"/>
        <v>48.263040000000018</v>
      </c>
      <c r="AC22" s="430">
        <f t="shared" si="6"/>
        <v>170.82909849600003</v>
      </c>
      <c r="AD22" s="357"/>
      <c r="AE22" s="344"/>
      <c r="AF22" s="344"/>
      <c r="AG22" s="344"/>
      <c r="AH22" s="344"/>
      <c r="AI22" s="344"/>
      <c r="AJ22" s="344"/>
      <c r="AK22" s="344"/>
      <c r="AL22" s="344"/>
      <c r="AM22" s="345"/>
      <c r="AN22" s="345"/>
      <c r="AO22" s="345"/>
      <c r="AP22" s="298"/>
    </row>
    <row r="23" spans="1:42" x14ac:dyDescent="0.25">
      <c r="A23" s="335">
        <v>12</v>
      </c>
      <c r="B23" s="201" t="s">
        <v>1751</v>
      </c>
      <c r="C23" s="342" t="s">
        <v>1801</v>
      </c>
      <c r="D23" s="366">
        <f>URBAN!D25</f>
        <v>1.03</v>
      </c>
      <c r="E23" s="343">
        <f>B4*D23</f>
        <v>75.447500000000005</v>
      </c>
      <c r="F23" s="343">
        <f>E23*C7</f>
        <v>54.322200000000002</v>
      </c>
      <c r="G23" s="343">
        <f>E23*C7*C8</f>
        <v>53.648604720000002</v>
      </c>
      <c r="H23" s="429">
        <f t="shared" si="0"/>
        <v>21.125300000000003</v>
      </c>
      <c r="I23" s="430">
        <f t="shared" si="1"/>
        <v>74.773904720000004</v>
      </c>
      <c r="J23" s="448">
        <f>[1]URBAN!F25</f>
        <v>1.05</v>
      </c>
      <c r="K23" s="343">
        <f t="shared" si="13"/>
        <v>71.589000000000013</v>
      </c>
      <c r="L23" s="343">
        <f>K23*C7</f>
        <v>51.544080000000008</v>
      </c>
      <c r="M23" s="343">
        <f>K23*C7*C8</f>
        <v>50.904933408000012</v>
      </c>
      <c r="N23" s="429">
        <f t="shared" si="2"/>
        <v>20.044920000000005</v>
      </c>
      <c r="O23" s="430">
        <f t="shared" si="9"/>
        <v>70.949853408000024</v>
      </c>
      <c r="P23" s="428" t="s">
        <v>1821</v>
      </c>
      <c r="Q23" s="370">
        <f>[1]URBAN!I25</f>
        <v>3.98</v>
      </c>
      <c r="R23" s="343">
        <f t="shared" si="11"/>
        <v>108.85300000000001</v>
      </c>
      <c r="S23" s="343">
        <f>R23*C7</f>
        <v>78.374160000000003</v>
      </c>
      <c r="T23" s="343">
        <f>R23*C7*C8</f>
        <v>77.402320416000009</v>
      </c>
      <c r="U23" s="429">
        <f t="shared" si="3"/>
        <v>30.478840000000005</v>
      </c>
      <c r="V23" s="430">
        <f t="shared" si="4"/>
        <v>107.88116041600001</v>
      </c>
      <c r="W23" s="428" t="s">
        <v>1776</v>
      </c>
      <c r="X23" s="366">
        <f>[1]URBAN!L25</f>
        <v>1.77</v>
      </c>
      <c r="Y23" s="343">
        <f t="shared" si="12"/>
        <v>225.99360000000001</v>
      </c>
      <c r="Z23" s="343">
        <f>Y23*C7</f>
        <v>162.71539200000001</v>
      </c>
      <c r="AA23" s="343">
        <f>Y23*C7*C8</f>
        <v>160.69772113920001</v>
      </c>
      <c r="AB23" s="429">
        <f t="shared" si="5"/>
        <v>63.278208000000006</v>
      </c>
      <c r="AC23" s="430">
        <f t="shared" si="6"/>
        <v>223.97592913920002</v>
      </c>
      <c r="AD23" s="357"/>
      <c r="AE23" s="344"/>
      <c r="AF23" s="344"/>
      <c r="AG23" s="344"/>
      <c r="AH23" s="344"/>
      <c r="AI23" s="344"/>
      <c r="AJ23" s="344"/>
      <c r="AK23" s="344"/>
      <c r="AL23" s="344"/>
      <c r="AM23" s="345"/>
      <c r="AN23" s="345"/>
      <c r="AO23" s="345"/>
    </row>
    <row r="24" spans="1:42" x14ac:dyDescent="0.25">
      <c r="A24" s="335">
        <v>13</v>
      </c>
      <c r="B24" s="201" t="s">
        <v>1752</v>
      </c>
      <c r="C24" s="342" t="s">
        <v>1802</v>
      </c>
      <c r="D24" s="366">
        <f>URBAN!D26</f>
        <v>1.2</v>
      </c>
      <c r="E24" s="343">
        <f>B4*D24</f>
        <v>87.899999999999991</v>
      </c>
      <c r="F24" s="343">
        <f>E24*C7</f>
        <v>63.28799999999999</v>
      </c>
      <c r="G24" s="343">
        <f>E24*C7*C8</f>
        <v>62.503228799999995</v>
      </c>
      <c r="H24" s="429">
        <f t="shared" si="0"/>
        <v>24.612000000000002</v>
      </c>
      <c r="I24" s="430">
        <f t="shared" si="1"/>
        <v>87.115228799999997</v>
      </c>
      <c r="J24" s="448">
        <f>[1]URBAN!F26</f>
        <v>1.23</v>
      </c>
      <c r="K24" s="343">
        <f t="shared" si="13"/>
        <v>83.861400000000003</v>
      </c>
      <c r="L24" s="343">
        <f>K24*C7</f>
        <v>60.380208000000003</v>
      </c>
      <c r="M24" s="343">
        <f>K24*C7*C8</f>
        <v>59.631493420800005</v>
      </c>
      <c r="N24" s="429">
        <f t="shared" si="2"/>
        <v>23.481192</v>
      </c>
      <c r="O24" s="430">
        <f t="shared" si="9"/>
        <v>83.112685420800005</v>
      </c>
      <c r="P24" s="357"/>
      <c r="Q24" s="344"/>
      <c r="R24" s="347"/>
      <c r="S24" s="347"/>
      <c r="T24" s="344"/>
      <c r="U24" s="344"/>
      <c r="V24" s="344"/>
      <c r="W24" s="342" t="s">
        <v>1777</v>
      </c>
      <c r="X24" s="366">
        <f>[1]URBAN!L26</f>
        <v>1.53</v>
      </c>
      <c r="Y24" s="343">
        <f t="shared" si="12"/>
        <v>195.35040000000001</v>
      </c>
      <c r="Z24" s="343">
        <f>Y24*C7</f>
        <v>140.652288</v>
      </c>
      <c r="AA24" s="343">
        <f>Y24*C7*C8</f>
        <v>138.90819962879999</v>
      </c>
      <c r="AB24" s="429">
        <f t="shared" si="5"/>
        <v>54.698112000000009</v>
      </c>
      <c r="AC24" s="430">
        <f t="shared" si="6"/>
        <v>193.6063116288</v>
      </c>
      <c r="AD24" s="357"/>
      <c r="AE24" s="344"/>
      <c r="AF24" s="344"/>
      <c r="AG24" s="344"/>
      <c r="AH24" s="344"/>
      <c r="AI24" s="344"/>
      <c r="AJ24" s="344"/>
      <c r="AK24" s="344"/>
      <c r="AL24" s="344"/>
      <c r="AM24" s="345"/>
      <c r="AN24" s="345"/>
      <c r="AO24" s="345"/>
    </row>
    <row r="25" spans="1:42" x14ac:dyDescent="0.25">
      <c r="A25" s="335">
        <v>14</v>
      </c>
      <c r="B25" s="201" t="s">
        <v>1753</v>
      </c>
      <c r="C25" s="342" t="s">
        <v>1803</v>
      </c>
      <c r="D25" s="366">
        <f>URBAN!D27</f>
        <v>1.4</v>
      </c>
      <c r="E25" s="343">
        <f>B4*D25</f>
        <v>102.55</v>
      </c>
      <c r="F25" s="343">
        <f>E25*C7</f>
        <v>73.835999999999999</v>
      </c>
      <c r="G25" s="343">
        <f>E25*C7*C8</f>
        <v>72.920433599999996</v>
      </c>
      <c r="H25" s="429">
        <f t="shared" si="0"/>
        <v>28.713999999999999</v>
      </c>
      <c r="I25" s="430">
        <f t="shared" si="1"/>
        <v>101.63443359999999</v>
      </c>
      <c r="J25" s="448">
        <f>[1]URBAN!F27</f>
        <v>1.42</v>
      </c>
      <c r="K25" s="343">
        <f t="shared" si="13"/>
        <v>96.815600000000003</v>
      </c>
      <c r="L25" s="343">
        <f>K25*C7</f>
        <v>69.707232000000005</v>
      </c>
      <c r="M25" s="343">
        <f>K25*C7*C8</f>
        <v>68.842862323200009</v>
      </c>
      <c r="N25" s="429">
        <f t="shared" si="2"/>
        <v>27.108367999999999</v>
      </c>
      <c r="O25" s="430">
        <f t="shared" si="9"/>
        <v>95.951230323200008</v>
      </c>
      <c r="P25" s="357"/>
      <c r="Q25" s="344"/>
      <c r="R25" s="344"/>
      <c r="S25" s="344"/>
      <c r="T25" s="344"/>
      <c r="U25" s="344"/>
      <c r="V25" s="344"/>
      <c r="W25" s="342" t="s">
        <v>1778</v>
      </c>
      <c r="X25" s="366">
        <f>[1]URBAN!L27</f>
        <v>1.47</v>
      </c>
      <c r="Y25" s="343">
        <f t="shared" si="12"/>
        <v>187.68960000000001</v>
      </c>
      <c r="Z25" s="343">
        <f>Y25*C7</f>
        <v>135.13651200000001</v>
      </c>
      <c r="AA25" s="343">
        <f>Y25*C7*C8</f>
        <v>133.46081925120001</v>
      </c>
      <c r="AB25" s="429">
        <f t="shared" si="5"/>
        <v>52.553088000000002</v>
      </c>
      <c r="AC25" s="430">
        <f t="shared" si="6"/>
        <v>186.01390725120001</v>
      </c>
      <c r="AD25" s="357"/>
      <c r="AE25" s="344"/>
      <c r="AF25" s="344"/>
      <c r="AG25" s="344"/>
      <c r="AH25" s="344"/>
      <c r="AI25" s="344"/>
      <c r="AJ25" s="344"/>
      <c r="AK25" s="344"/>
      <c r="AL25" s="344"/>
      <c r="AM25" s="345"/>
      <c r="AN25" s="345"/>
      <c r="AO25" s="345"/>
    </row>
    <row r="26" spans="1:42" x14ac:dyDescent="0.25">
      <c r="A26" s="335">
        <v>15</v>
      </c>
      <c r="B26" s="201" t="s">
        <v>1754</v>
      </c>
      <c r="C26" s="342" t="s">
        <v>1804</v>
      </c>
      <c r="D26" s="366">
        <f>URBAN!D28</f>
        <v>1.47</v>
      </c>
      <c r="E26" s="343">
        <f>B4*D26</f>
        <v>107.67749999999999</v>
      </c>
      <c r="F26" s="343">
        <f>E26*C7</f>
        <v>77.527799999999999</v>
      </c>
      <c r="G26" s="343">
        <f>E26*C7*C8</f>
        <v>76.56645528</v>
      </c>
      <c r="H26" s="429">
        <f t="shared" si="0"/>
        <v>30.149699999999996</v>
      </c>
      <c r="I26" s="430">
        <f t="shared" si="1"/>
        <v>106.71615528</v>
      </c>
      <c r="J26" s="448">
        <f>[1]URBAN!F28</f>
        <v>1.47</v>
      </c>
      <c r="K26" s="343">
        <f t="shared" si="13"/>
        <v>100.22460000000001</v>
      </c>
      <c r="L26" s="343">
        <f>K26*C7</f>
        <v>72.161712000000009</v>
      </c>
      <c r="M26" s="343">
        <f>K26*C7*C8</f>
        <v>71.266906771200013</v>
      </c>
      <c r="N26" s="429">
        <f t="shared" si="2"/>
        <v>28.062888000000001</v>
      </c>
      <c r="O26" s="430">
        <f t="shared" si="9"/>
        <v>99.329794771200014</v>
      </c>
      <c r="P26" s="357"/>
      <c r="Q26" s="344"/>
      <c r="R26" s="344"/>
      <c r="S26" s="344"/>
      <c r="T26" s="344"/>
      <c r="U26" s="344"/>
      <c r="V26" s="344"/>
      <c r="W26" s="342" t="s">
        <v>219</v>
      </c>
      <c r="X26" s="366">
        <f>[1]URBAN!L28</f>
        <v>1.03</v>
      </c>
      <c r="Y26" s="343">
        <f t="shared" si="12"/>
        <v>131.5104</v>
      </c>
      <c r="Z26" s="343">
        <f>Y26*C7</f>
        <v>94.687488000000002</v>
      </c>
      <c r="AA26" s="343">
        <f>Y26*C7*C8</f>
        <v>93.513363148800011</v>
      </c>
      <c r="AB26" s="429">
        <f t="shared" si="5"/>
        <v>36.822912000000002</v>
      </c>
      <c r="AC26" s="430">
        <f t="shared" si="6"/>
        <v>130.33627514880001</v>
      </c>
      <c r="AD26" s="357"/>
      <c r="AE26" s="344"/>
      <c r="AF26" s="344"/>
      <c r="AG26" s="344"/>
      <c r="AH26" s="344"/>
      <c r="AI26" s="344"/>
      <c r="AJ26" s="344"/>
      <c r="AK26" s="344"/>
      <c r="AL26" s="344"/>
      <c r="AM26" s="345"/>
      <c r="AN26" s="345"/>
      <c r="AO26" s="345"/>
    </row>
    <row r="27" spans="1:42" x14ac:dyDescent="0.25">
      <c r="A27" s="335">
        <v>16</v>
      </c>
      <c r="B27" s="201" t="s">
        <v>1755</v>
      </c>
      <c r="C27" s="342" t="s">
        <v>1805</v>
      </c>
      <c r="D27" s="366">
        <f>URBAN!D29</f>
        <v>1.02</v>
      </c>
      <c r="E27" s="343">
        <f>B4*D27</f>
        <v>74.715000000000003</v>
      </c>
      <c r="F27" s="343">
        <f>E27*C7</f>
        <v>53.794800000000002</v>
      </c>
      <c r="G27" s="343">
        <f>E27*C7*C8</f>
        <v>53.127744480000004</v>
      </c>
      <c r="H27" s="429">
        <f t="shared" si="0"/>
        <v>20.920200000000001</v>
      </c>
      <c r="I27" s="430">
        <f t="shared" si="1"/>
        <v>74.047944480000012</v>
      </c>
      <c r="J27" s="448">
        <f>[1]URBAN!F29</f>
        <v>1.03</v>
      </c>
      <c r="K27" s="343">
        <f t="shared" si="13"/>
        <v>70.225400000000008</v>
      </c>
      <c r="L27" s="343">
        <f>K27*C7</f>
        <v>50.562288000000002</v>
      </c>
      <c r="M27" s="343">
        <f>K27*C7*C8</f>
        <v>49.935315628800005</v>
      </c>
      <c r="N27" s="429">
        <f t="shared" si="2"/>
        <v>19.663112000000005</v>
      </c>
      <c r="O27" s="430">
        <f t="shared" si="9"/>
        <v>69.59842762880001</v>
      </c>
      <c r="P27" s="357"/>
      <c r="Q27" s="344"/>
      <c r="R27" s="344"/>
      <c r="S27" s="344"/>
      <c r="T27" s="344"/>
      <c r="U27" s="344"/>
      <c r="V27" s="344"/>
      <c r="W27" s="342" t="s">
        <v>1779</v>
      </c>
      <c r="X27" s="366">
        <f>[1]URBAN!L29</f>
        <v>1.27</v>
      </c>
      <c r="Y27" s="343">
        <f t="shared" si="12"/>
        <v>162.15360000000001</v>
      </c>
      <c r="Z27" s="343">
        <f>Y27*C7</f>
        <v>116.750592</v>
      </c>
      <c r="AA27" s="343">
        <f>Y27*C7*C8</f>
        <v>115.3028846592</v>
      </c>
      <c r="AB27" s="429">
        <f t="shared" si="5"/>
        <v>45.403008000000014</v>
      </c>
      <c r="AC27" s="430">
        <f t="shared" si="6"/>
        <v>160.7058926592</v>
      </c>
      <c r="AD27" s="357"/>
      <c r="AE27" s="344"/>
      <c r="AF27" s="344"/>
      <c r="AG27" s="344"/>
      <c r="AH27" s="344"/>
      <c r="AI27" s="344"/>
      <c r="AJ27" s="344"/>
      <c r="AK27" s="344"/>
      <c r="AL27" s="344"/>
      <c r="AM27" s="345"/>
      <c r="AN27" s="346"/>
      <c r="AO27" s="345"/>
    </row>
    <row r="28" spans="1:42" x14ac:dyDescent="0.25">
      <c r="A28" s="335">
        <v>17</v>
      </c>
      <c r="B28" s="201" t="s">
        <v>1756</v>
      </c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2" t="s">
        <v>220</v>
      </c>
      <c r="X28" s="366">
        <f>[1]URBAN!L30</f>
        <v>0.89</v>
      </c>
      <c r="Y28" s="343">
        <f t="shared" si="12"/>
        <v>113.63520000000001</v>
      </c>
      <c r="Z28" s="343">
        <f>Y28*C7</f>
        <v>81.817344000000006</v>
      </c>
      <c r="AA28" s="343">
        <f>Y28*C7*C8</f>
        <v>80.802808934400005</v>
      </c>
      <c r="AB28" s="429">
        <f t="shared" si="5"/>
        <v>31.817856000000006</v>
      </c>
      <c r="AC28" s="430">
        <f t="shared" si="6"/>
        <v>112.62066493440001</v>
      </c>
      <c r="AD28" s="357"/>
      <c r="AE28" s="344"/>
      <c r="AF28" s="344"/>
      <c r="AG28" s="344"/>
      <c r="AH28" s="344"/>
      <c r="AI28" s="344"/>
      <c r="AJ28" s="344"/>
      <c r="AK28" s="344"/>
      <c r="AL28" s="344"/>
      <c r="AM28" s="345"/>
      <c r="AN28" s="345"/>
      <c r="AO28" s="345"/>
    </row>
    <row r="29" spans="1:42" x14ac:dyDescent="0.25">
      <c r="A29" s="335">
        <v>18</v>
      </c>
      <c r="B29" s="201" t="s">
        <v>1757</v>
      </c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2" t="s">
        <v>1780</v>
      </c>
      <c r="X29" s="366">
        <f>[1]URBAN!L31</f>
        <v>0.98</v>
      </c>
      <c r="Y29" s="343">
        <f t="shared" si="12"/>
        <v>125.1264</v>
      </c>
      <c r="Z29" s="343">
        <f>Y29*C7</f>
        <v>90.091008000000002</v>
      </c>
      <c r="AA29" s="343">
        <f>Y29*C7*C8</f>
        <v>88.97387950080001</v>
      </c>
      <c r="AB29" s="429">
        <f t="shared" si="5"/>
        <v>35.035392000000002</v>
      </c>
      <c r="AC29" s="430">
        <f t="shared" si="6"/>
        <v>124.00927150080001</v>
      </c>
      <c r="AD29" s="357"/>
      <c r="AE29" s="344"/>
      <c r="AF29" s="344"/>
      <c r="AG29" s="344"/>
      <c r="AH29" s="344"/>
      <c r="AI29" s="344"/>
      <c r="AJ29" s="344"/>
      <c r="AK29" s="344"/>
      <c r="AL29" s="344"/>
      <c r="AM29" s="345"/>
      <c r="AN29" s="345"/>
      <c r="AO29" s="345"/>
    </row>
    <row r="30" spans="1:42" x14ac:dyDescent="0.25">
      <c r="A30" s="335">
        <v>19</v>
      </c>
      <c r="B30" s="201" t="s">
        <v>1758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2" t="s">
        <v>1781</v>
      </c>
      <c r="X30" s="366">
        <f>[1]URBAN!L32</f>
        <v>0.94</v>
      </c>
      <c r="Y30" s="343">
        <f t="shared" si="12"/>
        <v>120.0192</v>
      </c>
      <c r="Z30" s="343">
        <f>Y30*C7</f>
        <v>86.413823999999991</v>
      </c>
      <c r="AA30" s="343">
        <f>Y30*C7*C8</f>
        <v>85.342292582399992</v>
      </c>
      <c r="AB30" s="429">
        <f t="shared" si="5"/>
        <v>33.605376000000007</v>
      </c>
      <c r="AC30" s="430">
        <f t="shared" si="6"/>
        <v>118.9476685824</v>
      </c>
      <c r="AD30" s="357"/>
      <c r="AE30" s="344"/>
      <c r="AF30" s="344"/>
      <c r="AG30" s="344"/>
      <c r="AH30" s="344"/>
      <c r="AI30" s="344"/>
      <c r="AJ30" s="344"/>
      <c r="AK30" s="344"/>
      <c r="AL30" s="344"/>
      <c r="AM30" s="345"/>
      <c r="AN30" s="345"/>
      <c r="AO30" s="345"/>
    </row>
    <row r="31" spans="1:42" x14ac:dyDescent="0.25">
      <c r="A31" s="335">
        <v>20</v>
      </c>
      <c r="B31" s="201" t="s">
        <v>1759</v>
      </c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2" t="s">
        <v>1782</v>
      </c>
      <c r="X31" s="366">
        <f>[1]URBAN!L33</f>
        <v>1.48</v>
      </c>
      <c r="Y31" s="343">
        <f t="shared" si="12"/>
        <v>188.96640000000002</v>
      </c>
      <c r="Z31" s="343">
        <f>Y31*C7</f>
        <v>136.05580800000001</v>
      </c>
      <c r="AA31" s="343">
        <f>Y31*C7*C8</f>
        <v>134.3687159808</v>
      </c>
      <c r="AB31" s="429">
        <f t="shared" si="5"/>
        <v>52.910592000000008</v>
      </c>
      <c r="AC31" s="430">
        <f t="shared" si="6"/>
        <v>187.27930798080001</v>
      </c>
      <c r="AD31" s="357"/>
      <c r="AE31" s="344"/>
      <c r="AF31" s="344"/>
      <c r="AG31" s="344"/>
      <c r="AH31" s="344"/>
      <c r="AI31" s="344"/>
      <c r="AJ31" s="344"/>
      <c r="AK31" s="344"/>
      <c r="AL31" s="344"/>
      <c r="AM31" s="345"/>
      <c r="AN31" s="345"/>
      <c r="AO31" s="345"/>
    </row>
    <row r="32" spans="1:42" x14ac:dyDescent="0.25">
      <c r="A32" s="335">
        <v>21</v>
      </c>
      <c r="B32" s="201" t="s">
        <v>1760</v>
      </c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2" t="s">
        <v>1783</v>
      </c>
      <c r="X32" s="366">
        <f>[1]URBAN!L34</f>
        <v>1.39</v>
      </c>
      <c r="Y32" s="343">
        <f t="shared" si="12"/>
        <v>177.4752</v>
      </c>
      <c r="Z32" s="343">
        <f>Y32*C7</f>
        <v>127.782144</v>
      </c>
      <c r="AA32" s="343">
        <f>Y32*C7*C8</f>
        <v>126.1976454144</v>
      </c>
      <c r="AB32" s="429">
        <f t="shared" si="5"/>
        <v>49.693055999999999</v>
      </c>
      <c r="AC32" s="430">
        <f t="shared" si="6"/>
        <v>175.89070141439998</v>
      </c>
      <c r="AD32" s="357"/>
      <c r="AE32" s="344"/>
      <c r="AF32" s="344"/>
      <c r="AG32" s="344"/>
      <c r="AH32" s="344"/>
      <c r="AI32" s="344"/>
      <c r="AJ32" s="344"/>
      <c r="AK32" s="344"/>
      <c r="AL32" s="344"/>
      <c r="AM32" s="345"/>
      <c r="AN32" s="345"/>
      <c r="AO32" s="345"/>
    </row>
    <row r="33" spans="1:41" x14ac:dyDescent="0.25">
      <c r="A33" s="335">
        <v>22</v>
      </c>
      <c r="B33" s="201" t="s">
        <v>1761</v>
      </c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2" t="s">
        <v>1784</v>
      </c>
      <c r="X33" s="366">
        <f>[1]URBAN!L35</f>
        <v>1.1499999999999999</v>
      </c>
      <c r="Y33" s="343">
        <f t="shared" si="12"/>
        <v>146.83199999999999</v>
      </c>
      <c r="Z33" s="343">
        <f>Y33*C7</f>
        <v>105.71903999999999</v>
      </c>
      <c r="AA33" s="343">
        <f>Y33*C7*C8</f>
        <v>104.40812390399999</v>
      </c>
      <c r="AB33" s="429">
        <f t="shared" si="5"/>
        <v>41.112960000000001</v>
      </c>
      <c r="AC33" s="430">
        <f t="shared" si="6"/>
        <v>145.52108390399999</v>
      </c>
      <c r="AD33" s="357"/>
      <c r="AE33" s="344"/>
      <c r="AF33" s="344"/>
      <c r="AG33" s="344"/>
      <c r="AH33" s="344"/>
      <c r="AI33" s="344"/>
      <c r="AJ33" s="344"/>
      <c r="AK33" s="344"/>
      <c r="AL33" s="344"/>
      <c r="AM33" s="345"/>
      <c r="AN33" s="345"/>
      <c r="AO33" s="345"/>
    </row>
    <row r="34" spans="1:41" x14ac:dyDescent="0.25">
      <c r="A34" s="335">
        <v>23</v>
      </c>
      <c r="B34" s="201" t="s">
        <v>1762</v>
      </c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2" t="s">
        <v>233</v>
      </c>
      <c r="X34" s="366">
        <f>[1]URBAN!L36</f>
        <v>0.67</v>
      </c>
      <c r="Y34" s="343">
        <f t="shared" si="12"/>
        <v>85.545600000000007</v>
      </c>
      <c r="Z34" s="343">
        <f>Y34*C7</f>
        <v>61.592832000000001</v>
      </c>
      <c r="AA34" s="343">
        <f>Y34*C7*C8</f>
        <v>60.829080883200007</v>
      </c>
      <c r="AB34" s="429">
        <f t="shared" si="5"/>
        <v>23.952768000000006</v>
      </c>
      <c r="AC34" s="430">
        <f t="shared" si="6"/>
        <v>84.781848883200013</v>
      </c>
      <c r="AD34" s="357"/>
      <c r="AE34" s="344"/>
      <c r="AF34" s="344"/>
      <c r="AG34" s="344"/>
      <c r="AH34" s="344"/>
      <c r="AI34" s="344"/>
      <c r="AJ34" s="344"/>
      <c r="AK34" s="344"/>
      <c r="AL34" s="344"/>
      <c r="AM34" s="345"/>
      <c r="AN34" s="345"/>
      <c r="AO34" s="345"/>
    </row>
    <row r="35" spans="1:41" x14ac:dyDescent="0.25">
      <c r="A35" s="335">
        <v>24</v>
      </c>
      <c r="B35" s="201" t="s">
        <v>1763</v>
      </c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2" t="s">
        <v>1785</v>
      </c>
      <c r="X35" s="366">
        <f>[1]URBAN!L37</f>
        <v>1.07</v>
      </c>
      <c r="Y35" s="343">
        <f t="shared" si="12"/>
        <v>136.61760000000001</v>
      </c>
      <c r="Z35" s="343">
        <f>Y35*C7</f>
        <v>98.364671999999999</v>
      </c>
      <c r="AA35" s="343">
        <f>Y35*C7*C8</f>
        <v>97.1449500672</v>
      </c>
      <c r="AB35" s="429">
        <f t="shared" si="5"/>
        <v>38.252928000000011</v>
      </c>
      <c r="AC35" s="430">
        <f t="shared" si="6"/>
        <v>135.3978780672</v>
      </c>
      <c r="AD35" s="357"/>
      <c r="AE35" s="344"/>
      <c r="AF35" s="344"/>
      <c r="AG35" s="344"/>
      <c r="AH35" s="344"/>
      <c r="AI35" s="344"/>
      <c r="AJ35" s="344"/>
      <c r="AK35" s="344"/>
      <c r="AL35" s="344"/>
      <c r="AM35" s="345"/>
      <c r="AN35" s="345"/>
      <c r="AO35" s="345"/>
    </row>
    <row r="36" spans="1:41" x14ac:dyDescent="0.25">
      <c r="A36" s="335">
        <v>25</v>
      </c>
      <c r="B36" s="201" t="s">
        <v>1764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2" t="s">
        <v>234</v>
      </c>
      <c r="X36" s="366">
        <f>[1]URBAN!L38</f>
        <v>0.62</v>
      </c>
      <c r="Y36" s="343">
        <f t="shared" si="12"/>
        <v>79.161600000000007</v>
      </c>
      <c r="Z36" s="343">
        <f>Y36*C7</f>
        <v>56.996352000000002</v>
      </c>
      <c r="AA36" s="343">
        <f>Y36*C7*C8</f>
        <v>56.289597235200006</v>
      </c>
      <c r="AB36" s="429">
        <f t="shared" si="5"/>
        <v>22.165248000000005</v>
      </c>
      <c r="AC36" s="430">
        <f t="shared" si="6"/>
        <v>78.454845235200011</v>
      </c>
      <c r="AD36" s="357"/>
      <c r="AE36" s="344"/>
      <c r="AF36" s="344"/>
      <c r="AG36" s="344"/>
      <c r="AH36" s="344"/>
      <c r="AI36" s="344"/>
      <c r="AJ36" s="344"/>
      <c r="AK36" s="344"/>
      <c r="AL36" s="344"/>
      <c r="AM36" s="345"/>
      <c r="AN36" s="345"/>
      <c r="AO36" s="345"/>
    </row>
    <row r="40" spans="1:41" x14ac:dyDescent="0.25">
      <c r="M40" s="298"/>
      <c r="N40" s="298"/>
      <c r="O40" s="298"/>
    </row>
  </sheetData>
  <mergeCells count="10">
    <mergeCell ref="W9:AC9"/>
    <mergeCell ref="AD9:AJ9"/>
    <mergeCell ref="AK9:AO9"/>
    <mergeCell ref="B11:AO11"/>
    <mergeCell ref="B2:G2"/>
    <mergeCell ref="A7:B7"/>
    <mergeCell ref="A8:B8"/>
    <mergeCell ref="C9:I9"/>
    <mergeCell ref="J9:O9"/>
    <mergeCell ref="P9:V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D2BF-A349-458F-9C18-09308AA8A445}">
  <dimension ref="A1:M102"/>
  <sheetViews>
    <sheetView workbookViewId="0">
      <selection activeCell="J7" sqref="J7"/>
    </sheetView>
  </sheetViews>
  <sheetFormatPr defaultRowHeight="13.2" x14ac:dyDescent="0.25"/>
  <cols>
    <col min="5" max="5" width="22.33203125" bestFit="1" customWidth="1"/>
    <col min="7" max="7" width="12.33203125" bestFit="1" customWidth="1"/>
    <col min="10" max="10" width="10.6640625" bestFit="1" customWidth="1"/>
  </cols>
  <sheetData>
    <row r="1" spans="1:13" x14ac:dyDescent="0.25">
      <c r="A1" s="274"/>
      <c r="B1" s="274" t="s">
        <v>1973</v>
      </c>
      <c r="C1" s="274"/>
    </row>
    <row r="2" spans="1:13" x14ac:dyDescent="0.25">
      <c r="A2" s="268" t="s">
        <v>1975</v>
      </c>
      <c r="B2" s="268" t="s">
        <v>1809</v>
      </c>
      <c r="C2" s="268" t="s">
        <v>1822</v>
      </c>
    </row>
    <row r="3" spans="1:13" x14ac:dyDescent="0.25">
      <c r="A3" s="289">
        <v>1</v>
      </c>
      <c r="B3" s="290">
        <v>1</v>
      </c>
      <c r="C3" s="290">
        <v>3</v>
      </c>
      <c r="E3" s="274"/>
      <c r="J3" s="296"/>
      <c r="K3" s="295"/>
    </row>
    <row r="4" spans="1:13" x14ac:dyDescent="0.25">
      <c r="A4" s="289">
        <v>2</v>
      </c>
      <c r="B4" s="290"/>
      <c r="C4" s="290">
        <v>3</v>
      </c>
      <c r="E4" s="274"/>
      <c r="G4" s="274" t="s">
        <v>1976</v>
      </c>
      <c r="J4" s="296"/>
      <c r="K4" s="295"/>
    </row>
    <row r="5" spans="1:13" x14ac:dyDescent="0.25">
      <c r="A5" s="289">
        <v>3</v>
      </c>
      <c r="B5" s="290"/>
      <c r="C5" s="290">
        <v>3</v>
      </c>
      <c r="E5" s="283" t="s">
        <v>1971</v>
      </c>
      <c r="F5" s="292">
        <f>'Client Entry'!C12</f>
        <v>1</v>
      </c>
      <c r="J5" s="254"/>
      <c r="K5" s="295"/>
    </row>
    <row r="6" spans="1:13" x14ac:dyDescent="0.25">
      <c r="A6" s="289">
        <v>4</v>
      </c>
      <c r="B6" s="290"/>
      <c r="C6" s="290">
        <v>1</v>
      </c>
      <c r="E6" s="272" t="s">
        <v>1963</v>
      </c>
      <c r="F6" s="260">
        <f>_xlfn.IFS(URBAN!G45=URBAN!C14,URBAN!E14,URBAN!G45=URBAN!C15,URBAN!E15,URBAN!G45=URBAN!C16,URBAN!E16,URBAN!G45=URBAN!C17,URBAN!E17,URBAN!G45=URBAN!C18,URBAN!E18,URBAN!G45=URBAN!C19,URBAN!E19,URBAN!G45=URBAN!C20,URBAN!E20,URBAN!G45=URBAN!C21,URBAN!E21,URBAN!G45=URBAN!C22,URBAN!E22,URBAN!G45=URBAN!C23,URBAN!E23,URBAN!G45=URBAN!C24,URBAN!E24,URBAN!G45=URBAN!C25,URBAN!E25,URBAN!G45=URBAN!C26,URBAN!E26,URBAN!G45=URBAN!C27,URBAN!E27,URBAN!G45=URBAN!C28,URBAN!E28,URBAN!G45=URBAN!C29,URBAN!E29)</f>
        <v>102.55</v>
      </c>
      <c r="G6" s="309">
        <f>_xlfn.IFS(F5=1,F6*B3,F5=2,F6*B3,F5=3,F6*B3,F5=4,F6*B3,F5=5,F6*B3,F5=6,F6*B3,F5=7,F6*B3,F5=8,F6*B3,F5=9,F6*B3,F5=10,F6*B3,F5=11,F6*B3,F5=12,F6*B3,F5=13,F6*B3,F5=14,F6*B3,F5=15,F6*B3,F5=16,F6*B3,F5=17,F6*B3,F5=18,F6*B3,F5=19,F6*B3,F5=20,F6*B3,F5=21,F6*B23,F5=22,F6*B23,F5=23,F6*B23,F5=24,F6*B23,F5=24,F6*B23,F5=25,F6*B23,F5=26,F6*B23,F5=27,F6*B23,F5=28,F6*B30,F5=29,F6*B30,F5=30,F6*B30,F5=31,F6*B30,F5=32,F6*B30,F5=33,F6*B30,F5=34,F6*B30,F5=35,F6*B37,F5=36,F6*B37,F5=38,F6*B37,F5=39,F6*B37,F5=40,F6*B37,F5=41,F6*B37,F5=42,F6*B44,F5=43,F6*B44,F5=44,F6*B44,F5=45,F6*B44,F5=46,F6*B44,F5=47,F6*B44,F5=48,F6*B44,F5=48,F6*B44,F5=49,F6*B51,F5=50,F6*B51,F5=51,F6*B51,F5=52,F6*B51,F5=52,F6*B51,F5=53,F6*B51,F5=54,F6*B51,F5=55,F6*B51,F5=56,F6*B58,F5=57,F6*B58,F5=58,F6*B58,F5=59,F6*B58,F5=60,F6*B58,F5=61,F6*B58,F5=62,F6*B58,F5=63,F6*B65,F5=64,F6*B65,F5=65,F6*B65,F5=66,F6*B65,F5=67,F6*B65,F5=68,F6*B65,F5=69,F6*B65,F5=70,F6*B72,F5=71,F6*B72,F5=72,F6*B72,F5=73,F6*B72,F5=74,F6*B72,F5=75,F6*B72,F5=76,F6*B72,F5=77,F6*B79,F5=78,F6*B79,F5=79,F6*B79,F5=80,F6*B79,F5=81,F6*B79,F5=82,F6*B79,F5=83,F6*B79,F5=84,F6*B86,F5=85,F6*B86,F5=86,F6*B86,F5=87,F6*B86,F5=88,F6*B86,F5=89,F6*B86,F5=90,F6*B86,F5=91,F6*B93,F5=92,F6*B93,F5=94,F6*B93,F5=95,F6*B93,F5=96,F6*B93,F5=97,F6*B93,F5=98,F6*B100,F5=99,F6*B100,F5=100,F6*B100)</f>
        <v>102.55</v>
      </c>
      <c r="J6" s="295"/>
      <c r="K6" s="295"/>
    </row>
    <row r="7" spans="1:13" x14ac:dyDescent="0.25">
      <c r="A7" s="289">
        <v>5</v>
      </c>
      <c r="B7" s="290"/>
      <c r="C7" s="290">
        <v>1</v>
      </c>
      <c r="E7" s="272" t="s">
        <v>1964</v>
      </c>
      <c r="F7" s="260">
        <f>_xlfn.IFS(URBAN!G46=URBAN!C14,URBAN!G14,URBAN!G46=URBAN!C15,URBAN!G15,URBAN!G46=URBAN!C16,URBAN!G16,URBAN!G46=URBAN!C17,URBAN!G17,URBAN!G46=URBAN!C18,URBAN!G18,URBAN!G46=URBAN!C19,URBAN!G19,URBAN!G46=URBAN!C20,URBAN!G20,URBAN!G46=URBAN!C21,URBAN!G21,URBAN!G46=URBAN!C22,URBAN!G22,URBAN!G46=URBAN!C23,URBAN!G23,URBAN!G46=URBAN!C24,URBAN!G24,URBAN!G46=URBAN!C25,URBAN!G25,URBAN!G46=URBAN!C26,URBAN!G26,URBAN!G46=URBAN!C27,URBAN!G27,URBAN!G46=URBAN!C28,URBAN!G28,URBAN!G46=URBAN!C29,URBAN!G29)</f>
        <v>96.82</v>
      </c>
      <c r="G7" s="309">
        <f>_xlfn.IFS(F5=1,F7*B3,F5=2,F7*B3,F5=3,F7*B3,F5=4,F7*B3,F5=5,F7*B3,F5=6,F7*B3,F5=7,F7*B3,F5=8,F7*B3,F5=9,F7*B3,F5=10,F7*B3,F5=11,F7*B3,F5=12,F7*B3,F5=13,F7*B3,F5=14,F7*B3,F5=15,F7*B3,F5=16,F7*B3,F5=17,F7*B3,F5=18,F7*B3,F5=19,F7*B3,F5=20,F7*B3,F5=21,F7*B23,F5=22,F7*B23,F5=23,F7*B23,F5=24,F7*B23,F5=24,F7*B23,F5=25,F7*B23,F5=26,F7*B23,F5=27,F7*B23,F5=28,F7*B30,F5=29,F7*B30,F5=30,F7*B30,F5=31,F7*B30,F5=32,F7*B30,F5=33,F7*B30,F5=34,F7*B30,F5=35,F7*B37,F5=36,F7*B37,F5=38,F7*B37,F5=39,F7*B37,F5=40,F7*B37,F5=41,F7*B37,F5=42,F7*B44,F5=43,F7*B44,F5=44,F7*B44,F5=45,F7*B44,F5=46,F7*B44,F5=47,F7*B44,F5=48,F7*B44,F5=48,F7*B44,F5=49,F7*B51,F5=50,F7*B51,F5=51,F7*B51,F5=52,F7*B51,F5=52,F7*B51,F5=53,F7*B51,F5=54,F7*B51,F5=55,F7*B51,F5=56,F7*B58,F5=57,F7*B58,F5=58,F7*B58,F5=59,F7*B58,F5=60,F7*B58,F5=61,F7*B58,F5=62,F7*B58,F5=63,F7*B65,F5=64,F7*B65,F5=65,F7*B65,F5=66,F7*B65,F5=67,F7*B65,F5=68,F7*B65,F5=69,F7*B65,F5=70,F7*B72,F5=71,F7*B72,F5=72,F7*B72,F5=73,F7*B72,F5=74,F7*B72,F5=75,F7*B72,F5=76,F7*B72,F5=77,F7*B79,F5=78,F7*B79,F5=79,F7*B79,F5=80,F7*B79,F5=81,F7*B79,F5=82,F7*B79,F5=83,F7*B79,F5=84,F7*B86,F5=85,F7*B86,F5=86,F7*B86,F5=87,F7*B86,F5=88,F7*B86,F5=89,F7*B86,F5=90,F7*B86,F5=91,F7*B93,F5=92,F7*B93,F5=94,F7*B93,F5=95,F7*B93,F5=96,F7*B93,F5=97,F7*B93,F5=98,F7*B100,F5=99,F7*B100,F5=100,F7*B100)</f>
        <v>96.82</v>
      </c>
      <c r="J7" s="295"/>
      <c r="K7" s="295"/>
    </row>
    <row r="8" spans="1:13" x14ac:dyDescent="0.25">
      <c r="A8" s="289">
        <v>6</v>
      </c>
      <c r="B8" s="290"/>
      <c r="C8" s="290">
        <v>1</v>
      </c>
      <c r="E8" s="273" t="s">
        <v>1965</v>
      </c>
      <c r="F8" s="310">
        <f>_xlfn.IFS(URBAN!G47=URBAN!H14,URBAN!J14,URBAN!G47=URBAN!H15,URBAN!J15,URBAN!G47=URBAN!H16,URBAN!J16,URBAN!G47=URBAN!H17,URBAN!J17,URBAN!G47=URBAN!H18,URBAN!J18,URBAN!G47=URBAN!H19,URBAN!J19,URBAN!G47=URBAN!H20,URBAN!J20,URBAN!G47=URBAN!H21,URBAN!J21,URBAN!G47=URBAN!H22,URBAN!J22,URBAN!G47=URBAN!H23,URBAN!J23,URBAN!G47=URBAN!H24,URBAN!J24,URBAN!G47=URBAN!H25,URBAN!J25)</f>
        <v>73.849999999999994</v>
      </c>
      <c r="G8" s="298"/>
      <c r="J8" s="297"/>
      <c r="K8" s="295"/>
    </row>
    <row r="9" spans="1:13" x14ac:dyDescent="0.25">
      <c r="A9" s="289">
        <v>7</v>
      </c>
      <c r="B9" s="290"/>
      <c r="C9" s="290">
        <v>1</v>
      </c>
      <c r="E9" s="272" t="s">
        <v>1966</v>
      </c>
      <c r="F9" s="310">
        <f>_xlfn.IFS(URBAN!G48=URBAN!K14,URBAN!M14,URBAN!G48=URBAN!K15,URBAN!M15,URBAN!G48=URBAN!K16,URBAN!M16,URBAN!G48=URBAN!K17,URBAN!M17,URBAN!G48=URBAN!K18,URBAN!M18,URBAN!G48=URBAN!K19,URBAN!M19,URBAN!G48=URBAN!K20,URBAN!M20,URBAN!G48=URBAN!K21,URBAN!M21,URBAN!G48=URBAN!K22,URBAN!M22,URBAN!G48=URBAN!K23,URBAN!M23,URBAN!G48=URBAN!K24,URBAN!M24,URBAN!G48=URBAN!K25,URBAN!M25,URBAN!G48=URBAN!K26,URBAN!M26,URBAN!G48=URBAN!K27,URBAN!M27,URBAN!G48=URBAN!K28,URBAN!M28,URBAN!G48=URBAN!K29,URBAN!M29,URBAN!G48=URBAN!K30,URBAN!M30,URBAN!G48=URBAN!K31,URBAN!M31,URBAN!G48=URBAN!K32,URBAN!M32,URBAN!G48=URBAN!K33,URBAN!M33,URBAN!G48=URBAN!K34,URBAN!M34,URBAN!G48=URBAN!K35,URBAN!M35,URBAN!G48=URBAN!K36,URBAN!M36,URBAN!G48=URBAN!K37,URBAN!M37,URBAN!G48=URBAN!K38,URBAN!M38)</f>
        <v>187.69</v>
      </c>
      <c r="G9" s="298"/>
    </row>
    <row r="10" spans="1:13" x14ac:dyDescent="0.25">
      <c r="A10" s="289">
        <v>8</v>
      </c>
      <c r="B10" s="290"/>
      <c r="C10" s="290">
        <v>1</v>
      </c>
      <c r="E10" s="272" t="s">
        <v>1967</v>
      </c>
      <c r="F10" s="260">
        <f>_xlfn.IFS(URBAN!G49=URBAN!N14,URBAN!P14,URBAN!G49=URBAN!N15,URBAN!P15,URBAN!G49=URBAN!N16,URBAN!P16,URBAN!G49=URBAN!N17,URBAN!P17,URBAN!G49=URBAN!N18,URBAN!P18,URBAN!G49=URBAN!N19,URBAN!P19)</f>
        <v>167.61</v>
      </c>
      <c r="G10" s="309">
        <f>_xlfn.IFS(F5=1,F10*C3,F5=2,F10*C4,F5=3,F10*C5,F5=4,F10*C6,F5=5,F10*1,F5=6,F10*1,F5=7,F10*1,F5=8,F10*1,F5=9,F10*1,F5=10,F10*1,F5=11,F10*1,F5=12,F10*1,F5=13,F10*1,F5=14,F10*1,F5=15,F10*1,F5=16,F10*1,F5=17,F10*1,F5=18,F10*1,F5=19,F10*1,F5=20,F10*1,F5=21,F10*1,F5=21,F10*1,F5=22,F10*1,F5=23,F10*1,F5=24,F10*1,F5=25,F10*1,F5=26,F10*1,F5=27,F10*1,F5=28,F10*1,F5=29,F10*1,F5=30,F10*1,F5=31,F10*1,F5=32,F10*1,F5=33,F10*1,F5=34,F10*1,F5=35,F10*1,F5=36,F10*1,F5=37,F10*1,F5=38,F10*1,F5=39,F10*1,F5=40,F10*1,F5=41,F10*1,F5=42,F10*1,F5=43,F10*1,F5=44,F10*1,F5=45,F10*1,F5=46,F10*1,F5=46,F10*1,F5=4,F10*1,F5=48,F10*1,F5=49,F10*1,F5=50,F10*1,F5=51,F10*1,F5=52,F10*1,F5=53,F10*1,F5=54,F10*1,F5=55,F10*1,F5=56,F10*1,F5=57,F10*1,F5=58,F10*1,F5=59,F10*1,F5=60,F10*1,F5=61,F10*1,F5=62,F10*1,F5=63,F10*1,F5=64,F10*1,F5=65,F10*1,F5=66,F10*1,F5=67,F10*1,F5=68,F10*1,F5=69,F10*1,F5=70,F10*1,F5=71,F10*1,F5=72,F10*1,F5=73,F10*1,F5=74,F10*1,F5=75,F10*1,F5=76,F10*1,F5=77,F10*1,F5=78,F10*1,F5=79,F10*1,F5=80,F10*1,F5=81,F10*1,F5=82,F10*1,F5=83,F10*1,F5=84,F10*1,F5=85,F10*1,F5=86,F10*1,F5=87,F10*1,F5=88,F10*1,F5=89,F10*1,F5=90,F10*1,F5=91,F10*1,F5=92,F10*1,F5=93,F10*1,F5=94,F10*1,F5=95,F10*1,F5=96,F10*1,F5=97,F10*1,F5=98,F10*1,F5=99,F10*1,F5=100,F10*1)</f>
        <v>502.83000000000004</v>
      </c>
    </row>
    <row r="11" spans="1:13" x14ac:dyDescent="0.25">
      <c r="A11" s="289">
        <v>9</v>
      </c>
      <c r="B11" s="290"/>
      <c r="C11" s="290">
        <v>1</v>
      </c>
      <c r="E11" s="243" t="s">
        <v>1950</v>
      </c>
      <c r="F11" s="310">
        <f>URBAN!Q14</f>
        <v>114.34</v>
      </c>
      <c r="G11" s="298"/>
    </row>
    <row r="12" spans="1:13" ht="13.8" thickBot="1" x14ac:dyDescent="0.3">
      <c r="A12" s="289">
        <v>10</v>
      </c>
      <c r="B12" s="290"/>
      <c r="C12" s="290">
        <v>1</v>
      </c>
    </row>
    <row r="13" spans="1:13" x14ac:dyDescent="0.25">
      <c r="A13" s="289">
        <v>11</v>
      </c>
      <c r="B13" s="290"/>
      <c r="C13" s="290">
        <v>1</v>
      </c>
      <c r="E13" s="316" t="s">
        <v>1979</v>
      </c>
      <c r="F13" s="303"/>
      <c r="G13" s="303"/>
      <c r="H13" s="303"/>
      <c r="I13" s="303"/>
      <c r="J13" s="303"/>
      <c r="K13" s="303"/>
      <c r="L13" s="303"/>
      <c r="M13" s="304"/>
    </row>
    <row r="14" spans="1:13" x14ac:dyDescent="0.25">
      <c r="A14" s="289">
        <v>12</v>
      </c>
      <c r="B14" s="290"/>
      <c r="C14" s="290">
        <v>1</v>
      </c>
      <c r="E14" s="253"/>
      <c r="F14" s="161"/>
      <c r="G14" s="161"/>
      <c r="H14" s="161"/>
      <c r="I14" s="245" t="s">
        <v>1947</v>
      </c>
      <c r="J14" s="261">
        <f>SUM(G6,G7,F8,F9,G10,F11)</f>
        <v>1078.08</v>
      </c>
      <c r="K14" s="99"/>
      <c r="L14" s="99"/>
      <c r="M14" s="305"/>
    </row>
    <row r="15" spans="1:13" x14ac:dyDescent="0.25">
      <c r="A15" s="289">
        <v>13</v>
      </c>
      <c r="B15" s="290"/>
      <c r="C15" s="290">
        <v>1</v>
      </c>
      <c r="E15" s="253"/>
      <c r="F15" s="161"/>
      <c r="G15" s="161"/>
      <c r="H15" s="161"/>
      <c r="I15" s="161"/>
      <c r="J15" s="161"/>
      <c r="K15" s="99"/>
      <c r="L15" s="99"/>
      <c r="M15" s="305"/>
    </row>
    <row r="16" spans="1:13" x14ac:dyDescent="0.25">
      <c r="A16" s="289">
        <v>14</v>
      </c>
      <c r="B16" s="290"/>
      <c r="C16" s="290">
        <v>1</v>
      </c>
      <c r="E16" s="251" t="s">
        <v>1949</v>
      </c>
      <c r="F16" s="161"/>
      <c r="G16" s="161"/>
      <c r="H16" s="161"/>
      <c r="I16" s="161"/>
      <c r="J16" s="161"/>
      <c r="K16" s="99"/>
      <c r="L16" s="99"/>
      <c r="M16" s="305"/>
    </row>
    <row r="17" spans="1:13" x14ac:dyDescent="0.25">
      <c r="A17" s="289">
        <v>15</v>
      </c>
      <c r="B17" s="290"/>
      <c r="C17" s="290">
        <v>1</v>
      </c>
      <c r="E17" s="253"/>
      <c r="F17" s="161"/>
      <c r="G17" s="161"/>
      <c r="H17" s="161"/>
      <c r="I17" s="255" t="s">
        <v>1943</v>
      </c>
      <c r="J17" s="262">
        <f>J14*URBAN!Q6</f>
        <v>776.21759999999995</v>
      </c>
      <c r="K17" s="99"/>
      <c r="L17" s="99"/>
      <c r="M17" s="305"/>
    </row>
    <row r="18" spans="1:13" x14ac:dyDescent="0.25">
      <c r="A18" s="289">
        <v>16</v>
      </c>
      <c r="B18" s="290"/>
      <c r="C18" s="290">
        <v>1</v>
      </c>
      <c r="E18" s="253"/>
      <c r="F18" s="161"/>
      <c r="G18" s="161"/>
      <c r="H18" s="161"/>
      <c r="I18" s="161"/>
      <c r="J18" s="161"/>
      <c r="K18" s="99"/>
      <c r="L18" s="99"/>
      <c r="M18" s="305"/>
    </row>
    <row r="19" spans="1:13" x14ac:dyDescent="0.25">
      <c r="A19" s="289">
        <v>17</v>
      </c>
      <c r="B19" s="290"/>
      <c r="C19" s="290">
        <v>1</v>
      </c>
      <c r="E19" s="251" t="s">
        <v>1962</v>
      </c>
      <c r="F19" s="161"/>
      <c r="G19" s="161"/>
      <c r="H19" s="161"/>
      <c r="I19" s="161"/>
      <c r="J19" s="161"/>
      <c r="K19" s="99"/>
      <c r="L19" s="99"/>
      <c r="M19" s="305"/>
    </row>
    <row r="20" spans="1:13" x14ac:dyDescent="0.25">
      <c r="A20" s="289">
        <v>18</v>
      </c>
      <c r="B20" s="290"/>
      <c r="C20" s="290">
        <v>1</v>
      </c>
      <c r="E20" s="253"/>
      <c r="F20" s="161"/>
      <c r="G20" s="161"/>
      <c r="H20" s="161"/>
      <c r="I20" s="255" t="s">
        <v>1944</v>
      </c>
      <c r="J20" s="262">
        <f>J17*URBAN!Q7</f>
        <v>766.59250176</v>
      </c>
      <c r="K20" s="99"/>
      <c r="L20" s="99"/>
      <c r="M20" s="305"/>
    </row>
    <row r="21" spans="1:13" x14ac:dyDescent="0.25">
      <c r="A21" s="289">
        <v>19</v>
      </c>
      <c r="B21" s="290"/>
      <c r="C21" s="290">
        <v>1</v>
      </c>
      <c r="E21" s="253"/>
      <c r="F21" s="161"/>
      <c r="G21" s="161"/>
      <c r="H21" s="161"/>
      <c r="I21" s="161"/>
      <c r="J21" s="161"/>
      <c r="K21" s="99"/>
      <c r="L21" s="99"/>
      <c r="M21" s="305"/>
    </row>
    <row r="22" spans="1:13" x14ac:dyDescent="0.25">
      <c r="A22" s="289">
        <v>20</v>
      </c>
      <c r="B22" s="290"/>
      <c r="C22" s="290">
        <v>1</v>
      </c>
      <c r="E22" s="251" t="s">
        <v>1945</v>
      </c>
      <c r="F22" s="161"/>
      <c r="G22" s="161"/>
      <c r="H22" s="161"/>
      <c r="I22" s="161"/>
      <c r="J22" s="161"/>
      <c r="K22" s="99"/>
      <c r="L22" s="99"/>
      <c r="M22" s="305"/>
    </row>
    <row r="23" spans="1:13" x14ac:dyDescent="0.25">
      <c r="A23" s="289">
        <v>21</v>
      </c>
      <c r="B23" s="290">
        <v>0.98</v>
      </c>
      <c r="C23" s="290">
        <v>1</v>
      </c>
      <c r="E23" s="253"/>
      <c r="F23" s="161"/>
      <c r="G23" s="161"/>
      <c r="H23" s="161"/>
      <c r="I23" s="255" t="s">
        <v>1946</v>
      </c>
      <c r="J23" s="262">
        <f>J14-J17</f>
        <v>301.86239999999998</v>
      </c>
      <c r="K23" s="99"/>
      <c r="L23" s="99"/>
      <c r="M23" s="305"/>
    </row>
    <row r="24" spans="1:13" x14ac:dyDescent="0.25">
      <c r="A24" s="289">
        <v>22</v>
      </c>
      <c r="B24" s="290"/>
      <c r="C24" s="290">
        <v>1</v>
      </c>
      <c r="E24" s="253"/>
      <c r="F24" s="161"/>
      <c r="G24" s="161"/>
      <c r="H24" s="161"/>
      <c r="I24" s="161"/>
      <c r="J24" s="161"/>
      <c r="K24" s="99"/>
      <c r="L24" s="99"/>
      <c r="M24" s="305"/>
    </row>
    <row r="25" spans="1:13" x14ac:dyDescent="0.25">
      <c r="A25" s="289">
        <v>23</v>
      </c>
      <c r="B25" s="290"/>
      <c r="C25" s="290">
        <v>1</v>
      </c>
      <c r="E25" s="251" t="s">
        <v>1948</v>
      </c>
      <c r="F25" s="161"/>
      <c r="G25" s="161"/>
      <c r="H25" s="161"/>
      <c r="I25" s="161"/>
      <c r="J25" s="161"/>
      <c r="K25" s="99"/>
      <c r="L25" s="99"/>
      <c r="M25" s="305"/>
    </row>
    <row r="26" spans="1:13" x14ac:dyDescent="0.25">
      <c r="A26" s="289">
        <v>24</v>
      </c>
      <c r="B26" s="290"/>
      <c r="C26" s="290">
        <v>1</v>
      </c>
      <c r="E26" s="253"/>
      <c r="F26" s="161"/>
      <c r="G26" s="161"/>
      <c r="H26" s="161"/>
      <c r="I26" s="255" t="s">
        <v>1959</v>
      </c>
      <c r="J26" s="261">
        <f>J20+J23</f>
        <v>1068.45490176</v>
      </c>
      <c r="K26" s="99"/>
      <c r="L26" s="99"/>
      <c r="M26" s="305"/>
    </row>
    <row r="27" spans="1:13" ht="13.8" thickBot="1" x14ac:dyDescent="0.3">
      <c r="A27" s="289">
        <v>25</v>
      </c>
      <c r="B27" s="290"/>
      <c r="C27" s="290">
        <v>1</v>
      </c>
      <c r="E27" s="306"/>
      <c r="F27" s="307"/>
      <c r="G27" s="307"/>
      <c r="H27" s="307"/>
      <c r="I27" s="307"/>
      <c r="J27" s="307"/>
      <c r="K27" s="307"/>
      <c r="L27" s="307"/>
      <c r="M27" s="308"/>
    </row>
    <row r="28" spans="1:13" x14ac:dyDescent="0.25">
      <c r="A28" s="289">
        <v>26</v>
      </c>
      <c r="B28" s="290"/>
      <c r="C28" s="290">
        <v>1</v>
      </c>
    </row>
    <row r="29" spans="1:13" x14ac:dyDescent="0.25">
      <c r="A29" s="289">
        <v>27</v>
      </c>
      <c r="B29" s="290"/>
      <c r="C29" s="290">
        <v>1</v>
      </c>
    </row>
    <row r="30" spans="1:13" x14ac:dyDescent="0.25">
      <c r="A30" s="289">
        <v>28</v>
      </c>
      <c r="B30" s="290">
        <v>0.96</v>
      </c>
      <c r="C30" s="290">
        <v>1</v>
      </c>
    </row>
    <row r="31" spans="1:13" x14ac:dyDescent="0.25">
      <c r="A31" s="289">
        <v>29</v>
      </c>
      <c r="B31" s="290"/>
      <c r="C31" s="290">
        <v>1</v>
      </c>
    </row>
    <row r="32" spans="1:13" x14ac:dyDescent="0.25">
      <c r="A32" s="289">
        <v>30</v>
      </c>
      <c r="B32" s="290"/>
      <c r="C32" s="290">
        <v>1</v>
      </c>
    </row>
    <row r="33" spans="1:3" x14ac:dyDescent="0.25">
      <c r="A33" s="289">
        <v>31</v>
      </c>
      <c r="B33" s="290"/>
      <c r="C33" s="290">
        <v>1</v>
      </c>
    </row>
    <row r="34" spans="1:3" x14ac:dyDescent="0.25">
      <c r="A34" s="289">
        <v>32</v>
      </c>
      <c r="B34" s="290"/>
      <c r="C34" s="290">
        <v>1</v>
      </c>
    </row>
    <row r="35" spans="1:3" x14ac:dyDescent="0.25">
      <c r="A35" s="289">
        <v>33</v>
      </c>
      <c r="B35" s="290"/>
      <c r="C35" s="290">
        <v>1</v>
      </c>
    </row>
    <row r="36" spans="1:3" x14ac:dyDescent="0.25">
      <c r="A36" s="289">
        <v>34</v>
      </c>
      <c r="B36" s="290"/>
      <c r="C36" s="290">
        <v>1</v>
      </c>
    </row>
    <row r="37" spans="1:3" x14ac:dyDescent="0.25">
      <c r="A37" s="289">
        <v>35</v>
      </c>
      <c r="B37" s="290">
        <v>0.94</v>
      </c>
      <c r="C37" s="290">
        <v>1</v>
      </c>
    </row>
    <row r="38" spans="1:3" x14ac:dyDescent="0.25">
      <c r="A38" s="289">
        <v>36</v>
      </c>
      <c r="B38" s="290"/>
      <c r="C38" s="290">
        <v>1</v>
      </c>
    </row>
    <row r="39" spans="1:3" x14ac:dyDescent="0.25">
      <c r="A39" s="289">
        <v>37</v>
      </c>
      <c r="B39" s="290"/>
      <c r="C39" s="290">
        <v>1</v>
      </c>
    </row>
    <row r="40" spans="1:3" x14ac:dyDescent="0.25">
      <c r="A40" s="289">
        <v>38</v>
      </c>
      <c r="B40" s="290"/>
      <c r="C40" s="290">
        <v>1</v>
      </c>
    </row>
    <row r="41" spans="1:3" x14ac:dyDescent="0.25">
      <c r="A41" s="289">
        <v>39</v>
      </c>
      <c r="B41" s="290"/>
      <c r="C41" s="290">
        <v>1</v>
      </c>
    </row>
    <row r="42" spans="1:3" x14ac:dyDescent="0.25">
      <c r="A42" s="289">
        <v>40</v>
      </c>
      <c r="B42" s="290"/>
      <c r="C42" s="290">
        <v>1</v>
      </c>
    </row>
    <row r="43" spans="1:3" x14ac:dyDescent="0.25">
      <c r="A43" s="289">
        <v>41</v>
      </c>
      <c r="B43" s="290"/>
      <c r="C43" s="290">
        <v>1</v>
      </c>
    </row>
    <row r="44" spans="1:3" x14ac:dyDescent="0.25">
      <c r="A44" s="289">
        <v>42</v>
      </c>
      <c r="B44" s="290">
        <v>0.92</v>
      </c>
      <c r="C44" s="290">
        <v>1</v>
      </c>
    </row>
    <row r="45" spans="1:3" x14ac:dyDescent="0.25">
      <c r="A45" s="289">
        <v>43</v>
      </c>
      <c r="B45" s="290"/>
      <c r="C45" s="290">
        <v>1</v>
      </c>
    </row>
    <row r="46" spans="1:3" x14ac:dyDescent="0.25">
      <c r="A46" s="289">
        <v>44</v>
      </c>
      <c r="B46" s="290"/>
      <c r="C46" s="290">
        <v>1</v>
      </c>
    </row>
    <row r="47" spans="1:3" x14ac:dyDescent="0.25">
      <c r="A47" s="289">
        <v>45</v>
      </c>
      <c r="B47" s="290"/>
      <c r="C47" s="290">
        <v>1</v>
      </c>
    </row>
    <row r="48" spans="1:3" x14ac:dyDescent="0.25">
      <c r="A48" s="289">
        <v>46</v>
      </c>
      <c r="B48" s="290"/>
      <c r="C48" s="290">
        <v>1</v>
      </c>
    </row>
    <row r="49" spans="1:3" x14ac:dyDescent="0.25">
      <c r="A49" s="289">
        <v>47</v>
      </c>
      <c r="B49" s="290"/>
      <c r="C49" s="290">
        <v>1</v>
      </c>
    </row>
    <row r="50" spans="1:3" x14ac:dyDescent="0.25">
      <c r="A50" s="289">
        <v>48</v>
      </c>
      <c r="B50" s="290"/>
      <c r="C50" s="290">
        <v>1</v>
      </c>
    </row>
    <row r="51" spans="1:3" x14ac:dyDescent="0.25">
      <c r="A51" s="289">
        <v>49</v>
      </c>
      <c r="B51" s="294">
        <v>0.9</v>
      </c>
      <c r="C51" s="290">
        <v>1</v>
      </c>
    </row>
    <row r="52" spans="1:3" x14ac:dyDescent="0.25">
      <c r="A52" s="289">
        <v>50</v>
      </c>
      <c r="B52" s="294"/>
      <c r="C52" s="290">
        <v>1</v>
      </c>
    </row>
    <row r="53" spans="1:3" x14ac:dyDescent="0.25">
      <c r="A53" s="289">
        <v>51</v>
      </c>
      <c r="B53" s="294"/>
      <c r="C53" s="290">
        <v>1</v>
      </c>
    </row>
    <row r="54" spans="1:3" x14ac:dyDescent="0.25">
      <c r="A54" s="289">
        <v>52</v>
      </c>
      <c r="B54" s="294"/>
      <c r="C54" s="290">
        <v>1</v>
      </c>
    </row>
    <row r="55" spans="1:3" x14ac:dyDescent="0.25">
      <c r="A55" s="289">
        <v>53</v>
      </c>
      <c r="B55" s="294"/>
      <c r="C55" s="290">
        <v>1</v>
      </c>
    </row>
    <row r="56" spans="1:3" x14ac:dyDescent="0.25">
      <c r="A56" s="289">
        <v>54</v>
      </c>
      <c r="B56" s="294"/>
      <c r="C56" s="290">
        <v>1</v>
      </c>
    </row>
    <row r="57" spans="1:3" x14ac:dyDescent="0.25">
      <c r="A57" s="289">
        <v>55</v>
      </c>
      <c r="B57" s="294"/>
      <c r="C57" s="290">
        <v>1</v>
      </c>
    </row>
    <row r="58" spans="1:3" x14ac:dyDescent="0.25">
      <c r="A58" s="289">
        <v>56</v>
      </c>
      <c r="B58" s="290">
        <v>0.88</v>
      </c>
      <c r="C58" s="290">
        <v>1</v>
      </c>
    </row>
    <row r="59" spans="1:3" x14ac:dyDescent="0.25">
      <c r="A59" s="289">
        <v>57</v>
      </c>
      <c r="B59" s="290"/>
      <c r="C59" s="290">
        <v>1</v>
      </c>
    </row>
    <row r="60" spans="1:3" x14ac:dyDescent="0.25">
      <c r="A60" s="289">
        <v>58</v>
      </c>
      <c r="B60" s="290"/>
      <c r="C60" s="290">
        <v>1</v>
      </c>
    </row>
    <row r="61" spans="1:3" x14ac:dyDescent="0.25">
      <c r="A61" s="289">
        <v>59</v>
      </c>
      <c r="B61" s="290"/>
      <c r="C61" s="290">
        <v>1</v>
      </c>
    </row>
    <row r="62" spans="1:3" x14ac:dyDescent="0.25">
      <c r="A62" s="289">
        <v>60</v>
      </c>
      <c r="B62" s="290"/>
      <c r="C62" s="290">
        <v>1</v>
      </c>
    </row>
    <row r="63" spans="1:3" x14ac:dyDescent="0.25">
      <c r="A63" s="289">
        <v>61</v>
      </c>
      <c r="B63" s="290"/>
      <c r="C63" s="290">
        <v>1</v>
      </c>
    </row>
    <row r="64" spans="1:3" x14ac:dyDescent="0.25">
      <c r="A64" s="289">
        <v>62</v>
      </c>
      <c r="B64" s="290"/>
      <c r="C64" s="290">
        <v>1</v>
      </c>
    </row>
    <row r="65" spans="1:3" x14ac:dyDescent="0.25">
      <c r="A65" s="289">
        <v>63</v>
      </c>
      <c r="B65" s="290">
        <v>0.86</v>
      </c>
      <c r="C65" s="290">
        <v>1</v>
      </c>
    </row>
    <row r="66" spans="1:3" x14ac:dyDescent="0.25">
      <c r="A66" s="289">
        <v>64</v>
      </c>
      <c r="B66" s="290"/>
      <c r="C66" s="290">
        <v>1</v>
      </c>
    </row>
    <row r="67" spans="1:3" x14ac:dyDescent="0.25">
      <c r="A67" s="289">
        <v>65</v>
      </c>
      <c r="B67" s="290"/>
      <c r="C67" s="290">
        <v>1</v>
      </c>
    </row>
    <row r="68" spans="1:3" x14ac:dyDescent="0.25">
      <c r="A68" s="289">
        <v>66</v>
      </c>
      <c r="B68" s="290"/>
      <c r="C68" s="290">
        <v>1</v>
      </c>
    </row>
    <row r="69" spans="1:3" x14ac:dyDescent="0.25">
      <c r="A69" s="289">
        <v>67</v>
      </c>
      <c r="B69" s="290"/>
      <c r="C69" s="290">
        <v>1</v>
      </c>
    </row>
    <row r="70" spans="1:3" x14ac:dyDescent="0.25">
      <c r="A70" s="289">
        <v>68</v>
      </c>
      <c r="B70" s="290"/>
      <c r="C70" s="290">
        <v>1</v>
      </c>
    </row>
    <row r="71" spans="1:3" x14ac:dyDescent="0.25">
      <c r="A71" s="289">
        <v>69</v>
      </c>
      <c r="B71" s="290"/>
      <c r="C71" s="290">
        <v>1</v>
      </c>
    </row>
    <row r="72" spans="1:3" x14ac:dyDescent="0.25">
      <c r="A72" s="289">
        <v>70</v>
      </c>
      <c r="B72" s="290">
        <v>0.84</v>
      </c>
      <c r="C72" s="290">
        <v>1</v>
      </c>
    </row>
    <row r="73" spans="1:3" x14ac:dyDescent="0.25">
      <c r="A73" s="289">
        <v>71</v>
      </c>
      <c r="B73" s="290"/>
      <c r="C73" s="290">
        <v>1</v>
      </c>
    </row>
    <row r="74" spans="1:3" x14ac:dyDescent="0.25">
      <c r="A74" s="289">
        <v>72</v>
      </c>
      <c r="B74" s="290"/>
      <c r="C74" s="290">
        <v>1</v>
      </c>
    </row>
    <row r="75" spans="1:3" x14ac:dyDescent="0.25">
      <c r="A75" s="289">
        <v>73</v>
      </c>
      <c r="B75" s="290"/>
      <c r="C75" s="290">
        <v>1</v>
      </c>
    </row>
    <row r="76" spans="1:3" x14ac:dyDescent="0.25">
      <c r="A76" s="289">
        <v>74</v>
      </c>
      <c r="B76" s="290"/>
      <c r="C76" s="290">
        <v>1</v>
      </c>
    </row>
    <row r="77" spans="1:3" x14ac:dyDescent="0.25">
      <c r="A77" s="289">
        <v>75</v>
      </c>
      <c r="B77" s="290"/>
      <c r="C77" s="290">
        <v>1</v>
      </c>
    </row>
    <row r="78" spans="1:3" x14ac:dyDescent="0.25">
      <c r="A78" s="289">
        <v>76</v>
      </c>
      <c r="B78" s="290"/>
      <c r="C78" s="290">
        <v>1</v>
      </c>
    </row>
    <row r="79" spans="1:3" x14ac:dyDescent="0.25">
      <c r="A79" s="289">
        <v>77</v>
      </c>
      <c r="B79" s="290">
        <v>0.82</v>
      </c>
      <c r="C79" s="290">
        <v>1</v>
      </c>
    </row>
    <row r="80" spans="1:3" x14ac:dyDescent="0.25">
      <c r="A80" s="289">
        <v>78</v>
      </c>
      <c r="B80" s="290"/>
      <c r="C80" s="290">
        <v>1</v>
      </c>
    </row>
    <row r="81" spans="1:3" x14ac:dyDescent="0.25">
      <c r="A81" s="289">
        <v>79</v>
      </c>
      <c r="B81" s="290"/>
      <c r="C81" s="290">
        <v>1</v>
      </c>
    </row>
    <row r="82" spans="1:3" x14ac:dyDescent="0.25">
      <c r="A82" s="289">
        <v>80</v>
      </c>
      <c r="B82" s="290"/>
      <c r="C82" s="290">
        <v>1</v>
      </c>
    </row>
    <row r="83" spans="1:3" x14ac:dyDescent="0.25">
      <c r="A83" s="289">
        <v>81</v>
      </c>
      <c r="B83" s="290"/>
      <c r="C83" s="290">
        <v>1</v>
      </c>
    </row>
    <row r="84" spans="1:3" x14ac:dyDescent="0.25">
      <c r="A84" s="289">
        <v>82</v>
      </c>
      <c r="B84" s="290"/>
      <c r="C84" s="290">
        <v>1</v>
      </c>
    </row>
    <row r="85" spans="1:3" x14ac:dyDescent="0.25">
      <c r="A85" s="289">
        <v>83</v>
      </c>
      <c r="B85" s="290"/>
      <c r="C85" s="290">
        <v>1</v>
      </c>
    </row>
    <row r="86" spans="1:3" x14ac:dyDescent="0.25">
      <c r="A86" s="289">
        <v>84</v>
      </c>
      <c r="B86" s="290">
        <v>0.8</v>
      </c>
      <c r="C86" s="290">
        <v>1</v>
      </c>
    </row>
    <row r="87" spans="1:3" x14ac:dyDescent="0.25">
      <c r="A87" s="289">
        <v>85</v>
      </c>
      <c r="B87" s="290"/>
      <c r="C87" s="290">
        <v>1</v>
      </c>
    </row>
    <row r="88" spans="1:3" x14ac:dyDescent="0.25">
      <c r="A88" s="289">
        <v>86</v>
      </c>
      <c r="B88" s="290"/>
      <c r="C88" s="290">
        <v>1</v>
      </c>
    </row>
    <row r="89" spans="1:3" x14ac:dyDescent="0.25">
      <c r="A89" s="289">
        <v>87</v>
      </c>
      <c r="B89" s="290"/>
      <c r="C89" s="290">
        <v>1</v>
      </c>
    </row>
    <row r="90" spans="1:3" x14ac:dyDescent="0.25">
      <c r="A90" s="289">
        <v>88</v>
      </c>
      <c r="B90" s="290"/>
      <c r="C90" s="290">
        <v>1</v>
      </c>
    </row>
    <row r="91" spans="1:3" x14ac:dyDescent="0.25">
      <c r="A91" s="289">
        <v>89</v>
      </c>
      <c r="B91" s="290"/>
      <c r="C91" s="290">
        <v>1</v>
      </c>
    </row>
    <row r="92" spans="1:3" x14ac:dyDescent="0.25">
      <c r="A92" s="289">
        <v>90</v>
      </c>
      <c r="B92" s="290"/>
      <c r="C92" s="290">
        <v>1</v>
      </c>
    </row>
    <row r="93" spans="1:3" x14ac:dyDescent="0.25">
      <c r="A93" s="289">
        <v>91</v>
      </c>
      <c r="B93" s="290">
        <v>0.78</v>
      </c>
      <c r="C93" s="290">
        <v>1</v>
      </c>
    </row>
    <row r="94" spans="1:3" x14ac:dyDescent="0.25">
      <c r="A94" s="289">
        <v>92</v>
      </c>
      <c r="B94" s="290"/>
      <c r="C94" s="290">
        <v>1</v>
      </c>
    </row>
    <row r="95" spans="1:3" x14ac:dyDescent="0.25">
      <c r="A95" s="289">
        <v>93</v>
      </c>
      <c r="B95" s="290"/>
      <c r="C95" s="290">
        <v>1</v>
      </c>
    </row>
    <row r="96" spans="1:3" x14ac:dyDescent="0.25">
      <c r="A96" s="289">
        <v>94</v>
      </c>
      <c r="B96" s="290"/>
      <c r="C96" s="290">
        <v>1</v>
      </c>
    </row>
    <row r="97" spans="1:3" x14ac:dyDescent="0.25">
      <c r="A97" s="289">
        <v>95</v>
      </c>
      <c r="B97" s="290"/>
      <c r="C97" s="290">
        <v>1</v>
      </c>
    </row>
    <row r="98" spans="1:3" x14ac:dyDescent="0.25">
      <c r="A98" s="289">
        <v>96</v>
      </c>
      <c r="B98" s="290"/>
      <c r="C98" s="290">
        <v>1</v>
      </c>
    </row>
    <row r="99" spans="1:3" x14ac:dyDescent="0.25">
      <c r="A99" s="289">
        <v>97</v>
      </c>
      <c r="B99" s="290"/>
      <c r="C99" s="290">
        <v>1</v>
      </c>
    </row>
    <row r="100" spans="1:3" x14ac:dyDescent="0.25">
      <c r="A100" s="289">
        <v>98</v>
      </c>
      <c r="B100" s="290">
        <v>0.76</v>
      </c>
      <c r="C100" s="290">
        <v>1</v>
      </c>
    </row>
    <row r="101" spans="1:3" x14ac:dyDescent="0.25">
      <c r="A101" s="289">
        <v>99</v>
      </c>
      <c r="B101" s="290"/>
      <c r="C101" s="290">
        <v>1</v>
      </c>
    </row>
    <row r="102" spans="1:3" x14ac:dyDescent="0.25">
      <c r="A102" s="289">
        <v>100</v>
      </c>
      <c r="B102" s="290"/>
      <c r="C102" s="290"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76"/>
  <sheetViews>
    <sheetView showGridLines="0" zoomScale="90" zoomScaleNormal="90" workbookViewId="0">
      <selection activeCell="C10" sqref="C10:E10"/>
    </sheetView>
  </sheetViews>
  <sheetFormatPr defaultColWidth="8.88671875" defaultRowHeight="13.2" x14ac:dyDescent="0.25"/>
  <cols>
    <col min="1" max="1" width="3.5546875" style="154" customWidth="1"/>
    <col min="2" max="2" width="8.88671875" style="154" customWidth="1"/>
    <col min="3" max="3" width="8.88671875" style="154"/>
    <col min="4" max="4" width="13" style="154" customWidth="1"/>
    <col min="5" max="5" width="12.6640625" style="154" customWidth="1"/>
    <col min="6" max="6" width="11.6640625" style="154" bestFit="1" customWidth="1"/>
    <col min="7" max="7" width="12.109375" style="154" customWidth="1"/>
    <col min="8" max="9" width="11.33203125" style="154" customWidth="1"/>
    <col min="10" max="10" width="14" style="154" customWidth="1"/>
    <col min="11" max="11" width="9" style="154" bestFit="1" customWidth="1"/>
    <col min="12" max="12" width="10.6640625" style="154" bestFit="1" customWidth="1"/>
    <col min="13" max="13" width="11.6640625" style="154" bestFit="1" customWidth="1"/>
    <col min="14" max="14" width="11.44140625" style="154" customWidth="1"/>
    <col min="15" max="15" width="11.109375" style="154" customWidth="1"/>
    <col min="16" max="16" width="11.6640625" style="154" bestFit="1" customWidth="1"/>
    <col min="17" max="17" width="13" style="154" bestFit="1" customWidth="1"/>
    <col min="18" max="18" width="11.33203125" style="154" customWidth="1"/>
    <col min="19" max="19" width="13.6640625" style="154" customWidth="1"/>
    <col min="20" max="20" width="9" style="154" bestFit="1" customWidth="1"/>
    <col min="21" max="21" width="12.6640625" style="154" customWidth="1"/>
    <col min="22" max="23" width="9" style="154" bestFit="1" customWidth="1"/>
    <col min="24" max="26" width="12.33203125" style="154" customWidth="1"/>
    <col min="27" max="27" width="9" style="154" bestFit="1" customWidth="1"/>
    <col min="28" max="16384" width="8.88671875" style="154"/>
  </cols>
  <sheetData>
    <row r="1" spans="1:29" ht="39.75" customHeight="1" thickBot="1" x14ac:dyDescent="0.35">
      <c r="B1" s="477" t="s">
        <v>2004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9"/>
      <c r="V1" s="265"/>
      <c r="W1" s="265"/>
      <c r="X1" s="265"/>
    </row>
    <row r="2" spans="1:29" s="274" customFormat="1" ht="17.399999999999999" x14ac:dyDescent="0.25">
      <c r="C2" s="445" t="s">
        <v>2002</v>
      </c>
      <c r="D2" s="446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</row>
    <row r="3" spans="1:29" ht="17.399999999999999" x14ac:dyDescent="0.25">
      <c r="B3" s="176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29" x14ac:dyDescent="0.25">
      <c r="A4" s="173"/>
      <c r="B4" s="224"/>
      <c r="C4" s="224"/>
      <c r="D4" s="224"/>
      <c r="E4" s="544" t="s">
        <v>2012</v>
      </c>
      <c r="F4" s="545"/>
      <c r="G4" s="545"/>
      <c r="H4" s="545"/>
      <c r="I4" s="224"/>
      <c r="J4" s="224"/>
      <c r="K4" s="224"/>
      <c r="L4" s="224"/>
      <c r="M4" s="224"/>
      <c r="N4" s="224"/>
    </row>
    <row r="5" spans="1:29" ht="36.6" thickBot="1" x14ac:dyDescent="0.3">
      <c r="A5" s="173"/>
      <c r="B5" s="172"/>
      <c r="C5" s="189"/>
      <c r="D5" s="221" t="s">
        <v>1736</v>
      </c>
      <c r="E5" s="222" t="s">
        <v>1737</v>
      </c>
      <c r="F5" s="222" t="s">
        <v>1739</v>
      </c>
      <c r="G5" s="221" t="s">
        <v>1958</v>
      </c>
      <c r="H5" s="221" t="s">
        <v>1738</v>
      </c>
      <c r="I5" s="221" t="s">
        <v>1957</v>
      </c>
      <c r="J5" s="172"/>
      <c r="K5" s="189"/>
      <c r="L5" s="172"/>
      <c r="M5" s="172"/>
      <c r="N5" s="172"/>
      <c r="O5" s="172"/>
      <c r="P5" s="172"/>
      <c r="Q5" s="172"/>
      <c r="R5" s="172"/>
      <c r="S5" s="172"/>
      <c r="T5" s="172"/>
      <c r="U5" s="172"/>
      <c r="X5" s="172"/>
      <c r="Y5" s="172"/>
      <c r="Z5" s="172"/>
    </row>
    <row r="6" spans="1:29" ht="13.8" thickBot="1" x14ac:dyDescent="0.3">
      <c r="A6" s="173"/>
      <c r="C6" s="168"/>
      <c r="D6" s="365">
        <v>83.5</v>
      </c>
      <c r="E6" s="365">
        <v>76.69</v>
      </c>
      <c r="F6" s="365">
        <v>34.46</v>
      </c>
      <c r="G6" s="365">
        <v>121.99</v>
      </c>
      <c r="H6" s="365">
        <v>92.03</v>
      </c>
      <c r="I6" s="365">
        <v>116.46</v>
      </c>
      <c r="K6" s="168"/>
      <c r="O6" s="542" t="s">
        <v>1843</v>
      </c>
      <c r="P6" s="543"/>
      <c r="Q6" s="264">
        <v>0.72</v>
      </c>
    </row>
    <row r="7" spans="1:29" ht="15" customHeight="1" thickBot="1" x14ac:dyDescent="0.3">
      <c r="A7" s="173"/>
      <c r="O7" s="534" t="s">
        <v>241</v>
      </c>
      <c r="P7" s="535"/>
      <c r="Q7" s="350">
        <v>0.82989999999999997</v>
      </c>
    </row>
    <row r="8" spans="1:29" x14ac:dyDescent="0.25">
      <c r="A8" s="173"/>
      <c r="D8" s="192">
        <v>1.0004999999999999</v>
      </c>
      <c r="E8" s="193" t="s">
        <v>236</v>
      </c>
      <c r="F8" s="194"/>
      <c r="G8" s="195"/>
      <c r="H8" s="195"/>
      <c r="M8" s="501" t="s">
        <v>1955</v>
      </c>
      <c r="N8" s="502"/>
      <c r="O8" s="502"/>
      <c r="P8" s="502"/>
      <c r="Q8" s="502"/>
      <c r="T8" s="191"/>
      <c r="W8" s="188"/>
      <c r="X8" s="188"/>
      <c r="Y8" s="188"/>
    </row>
    <row r="9" spans="1:29" x14ac:dyDescent="0.25">
      <c r="A9" s="173"/>
      <c r="B9" s="8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Q9" s="146"/>
      <c r="R9" s="146"/>
      <c r="S9" s="146"/>
      <c r="T9" s="146"/>
      <c r="W9" s="146"/>
      <c r="X9" s="146"/>
      <c r="Y9" s="146"/>
    </row>
    <row r="10" spans="1:29" ht="24.6" customHeight="1" thickBot="1" x14ac:dyDescent="0.3">
      <c r="A10" s="173"/>
      <c r="C10" s="505" t="s">
        <v>1765</v>
      </c>
      <c r="D10" s="491"/>
      <c r="E10" s="491"/>
      <c r="F10" s="491" t="s">
        <v>1766</v>
      </c>
      <c r="G10" s="491"/>
      <c r="H10" s="505" t="s">
        <v>1767</v>
      </c>
      <c r="I10" s="491"/>
      <c r="J10" s="491"/>
      <c r="K10" s="506" t="s">
        <v>1788</v>
      </c>
      <c r="L10" s="491"/>
      <c r="M10" s="491"/>
      <c r="N10" s="506" t="s">
        <v>1842</v>
      </c>
      <c r="O10" s="491"/>
      <c r="P10" s="491"/>
      <c r="Q10" s="174" t="s">
        <v>1786</v>
      </c>
      <c r="S10" s="239"/>
      <c r="T10" s="239"/>
      <c r="U10" s="239"/>
      <c r="V10" s="239"/>
      <c r="X10" s="158"/>
      <c r="Y10" s="158"/>
    </row>
    <row r="11" spans="1:29" x14ac:dyDescent="0.25">
      <c r="A11" s="173"/>
      <c r="B11" s="227" t="s">
        <v>1838</v>
      </c>
      <c r="C11" s="231" t="s">
        <v>1809</v>
      </c>
      <c r="D11" s="481" t="s">
        <v>237</v>
      </c>
      <c r="E11" s="199" t="s">
        <v>1938</v>
      </c>
      <c r="F11" s="485" t="s">
        <v>237</v>
      </c>
      <c r="G11" s="198" t="s">
        <v>1938</v>
      </c>
      <c r="H11" s="234" t="s">
        <v>1787</v>
      </c>
      <c r="I11" s="485" t="s">
        <v>237</v>
      </c>
      <c r="J11" s="198" t="s">
        <v>1938</v>
      </c>
      <c r="K11" s="234" t="s">
        <v>1788</v>
      </c>
      <c r="L11" s="481" t="s">
        <v>237</v>
      </c>
      <c r="M11" s="199" t="s">
        <v>1938</v>
      </c>
      <c r="N11" s="232" t="s">
        <v>1822</v>
      </c>
      <c r="O11" s="485" t="s">
        <v>237</v>
      </c>
      <c r="P11" s="199" t="s">
        <v>1938</v>
      </c>
      <c r="Q11" s="232" t="s">
        <v>1841</v>
      </c>
      <c r="R11" s="158"/>
      <c r="S11" s="149" t="s">
        <v>1681</v>
      </c>
      <c r="T11" s="177"/>
    </row>
    <row r="12" spans="1:29" x14ac:dyDescent="0.25">
      <c r="A12" s="173"/>
      <c r="B12" s="230" t="s">
        <v>1839</v>
      </c>
      <c r="C12" s="231" t="s">
        <v>199</v>
      </c>
      <c r="D12" s="536"/>
      <c r="E12" s="241" t="s">
        <v>238</v>
      </c>
      <c r="F12" s="488"/>
      <c r="G12" s="199" t="s">
        <v>238</v>
      </c>
      <c r="H12" s="234" t="s">
        <v>199</v>
      </c>
      <c r="I12" s="488"/>
      <c r="J12" s="199" t="s">
        <v>238</v>
      </c>
      <c r="K12" s="234" t="s">
        <v>199</v>
      </c>
      <c r="L12" s="536"/>
      <c r="M12" s="241" t="s">
        <v>238</v>
      </c>
      <c r="N12" s="225" t="s">
        <v>199</v>
      </c>
      <c r="O12" s="488"/>
      <c r="P12" s="241" t="s">
        <v>1939</v>
      </c>
      <c r="Q12" s="232" t="s">
        <v>238</v>
      </c>
      <c r="R12" s="158"/>
      <c r="S12" s="178" t="s">
        <v>254</v>
      </c>
      <c r="T12" s="179">
        <v>0.87350000000000005</v>
      </c>
    </row>
    <row r="13" spans="1:29" x14ac:dyDescent="0.25">
      <c r="A13" s="173"/>
      <c r="B13" s="156"/>
      <c r="C13" s="157"/>
      <c r="D13" s="200"/>
      <c r="E13" s="241"/>
      <c r="F13" s="200"/>
      <c r="G13" s="157"/>
      <c r="H13" s="157"/>
      <c r="I13" s="200"/>
      <c r="J13" s="157"/>
      <c r="K13" s="157"/>
      <c r="L13" s="200"/>
      <c r="M13" s="157"/>
      <c r="N13" s="157"/>
      <c r="O13" s="200"/>
      <c r="P13" s="157"/>
      <c r="Q13" s="157"/>
      <c r="R13" s="158"/>
      <c r="S13" s="180" t="s">
        <v>265</v>
      </c>
      <c r="T13" s="181">
        <v>0.80520000000000003</v>
      </c>
    </row>
    <row r="14" spans="1:29" x14ac:dyDescent="0.25">
      <c r="A14" s="146">
        <v>1</v>
      </c>
      <c r="B14" s="160" t="s">
        <v>1741</v>
      </c>
      <c r="C14" s="225" t="s">
        <v>1790</v>
      </c>
      <c r="D14" s="366">
        <v>1.45</v>
      </c>
      <c r="E14" s="369">
        <v>121.08</v>
      </c>
      <c r="F14" s="366">
        <v>1.41</v>
      </c>
      <c r="G14" s="369">
        <v>108.13</v>
      </c>
      <c r="H14" s="235" t="s">
        <v>1810</v>
      </c>
      <c r="I14" s="370">
        <v>0.64</v>
      </c>
      <c r="J14" s="369">
        <v>22.05</v>
      </c>
      <c r="K14" s="236" t="s">
        <v>1657</v>
      </c>
      <c r="L14" s="366">
        <v>3.84</v>
      </c>
      <c r="M14" s="371">
        <v>468.44</v>
      </c>
      <c r="N14" s="237" t="s">
        <v>1823</v>
      </c>
      <c r="O14" s="366">
        <v>3.06</v>
      </c>
      <c r="P14" s="371">
        <v>281.61</v>
      </c>
      <c r="Q14" s="371">
        <f>I6</f>
        <v>116.46</v>
      </c>
      <c r="R14" s="168"/>
      <c r="S14" s="178" t="s">
        <v>272</v>
      </c>
      <c r="T14" s="182">
        <v>0.89749999999999996</v>
      </c>
    </row>
    <row r="15" spans="1:29" x14ac:dyDescent="0.25">
      <c r="A15" s="146">
        <f>SUM(A14+1)</f>
        <v>2</v>
      </c>
      <c r="B15" s="201" t="s">
        <v>1742</v>
      </c>
      <c r="C15" s="226" t="s">
        <v>1791</v>
      </c>
      <c r="D15" s="366">
        <v>1.61</v>
      </c>
      <c r="E15" s="369">
        <v>134.44</v>
      </c>
      <c r="F15" s="366">
        <v>1.54</v>
      </c>
      <c r="G15" s="369">
        <v>118.1</v>
      </c>
      <c r="H15" s="235" t="s">
        <v>1811</v>
      </c>
      <c r="I15" s="370">
        <v>1.72</v>
      </c>
      <c r="J15" s="369">
        <v>59.27</v>
      </c>
      <c r="K15" s="236" t="s">
        <v>1658</v>
      </c>
      <c r="L15" s="366">
        <v>2.9</v>
      </c>
      <c r="M15" s="371">
        <v>353.77</v>
      </c>
      <c r="N15" s="237" t="s">
        <v>1824</v>
      </c>
      <c r="O15" s="366">
        <v>2.39</v>
      </c>
      <c r="P15" s="371">
        <v>219.95</v>
      </c>
      <c r="Q15" s="202"/>
      <c r="R15" s="168"/>
      <c r="S15" s="180" t="s">
        <v>275</v>
      </c>
      <c r="T15" s="181">
        <v>0.88349999999999995</v>
      </c>
    </row>
    <row r="16" spans="1:29" x14ac:dyDescent="0.25">
      <c r="A16" s="146">
        <f t="shared" ref="A16:A22" si="0">SUM(A15+1)</f>
        <v>3</v>
      </c>
      <c r="B16" s="201" t="s">
        <v>1743</v>
      </c>
      <c r="C16" s="226" t="s">
        <v>1792</v>
      </c>
      <c r="D16" s="366">
        <v>1.78</v>
      </c>
      <c r="E16" s="369">
        <v>148.63</v>
      </c>
      <c r="F16" s="366">
        <v>1.6</v>
      </c>
      <c r="G16" s="369">
        <v>122.7</v>
      </c>
      <c r="H16" s="235" t="s">
        <v>1812</v>
      </c>
      <c r="I16" s="370">
        <v>2.52</v>
      </c>
      <c r="J16" s="369">
        <v>86.84</v>
      </c>
      <c r="K16" s="236" t="s">
        <v>1659</v>
      </c>
      <c r="L16" s="366">
        <v>2.77</v>
      </c>
      <c r="M16" s="371">
        <v>337.91</v>
      </c>
      <c r="N16" s="237" t="s">
        <v>1825</v>
      </c>
      <c r="O16" s="366">
        <v>1.74</v>
      </c>
      <c r="P16" s="371">
        <v>160.13</v>
      </c>
      <c r="Q16" s="202"/>
      <c r="R16" s="168"/>
      <c r="S16" s="178" t="s">
        <v>276</v>
      </c>
      <c r="T16" s="182">
        <v>0.8639</v>
      </c>
    </row>
    <row r="17" spans="1:20" x14ac:dyDescent="0.25">
      <c r="A17" s="146">
        <f t="shared" si="0"/>
        <v>4</v>
      </c>
      <c r="B17" s="201" t="s">
        <v>1744</v>
      </c>
      <c r="C17" s="226" t="s">
        <v>1793</v>
      </c>
      <c r="D17" s="366">
        <v>1.81</v>
      </c>
      <c r="E17" s="369">
        <v>151.13999999999999</v>
      </c>
      <c r="F17" s="366">
        <v>1.45</v>
      </c>
      <c r="G17" s="369">
        <v>111.2</v>
      </c>
      <c r="H17" s="235" t="s">
        <v>1813</v>
      </c>
      <c r="I17" s="370">
        <v>1.38</v>
      </c>
      <c r="J17" s="369">
        <v>47.55</v>
      </c>
      <c r="K17" s="236" t="s">
        <v>1768</v>
      </c>
      <c r="L17" s="366">
        <v>2.27</v>
      </c>
      <c r="M17" s="371">
        <v>276.92</v>
      </c>
      <c r="N17" s="237" t="s">
        <v>1826</v>
      </c>
      <c r="O17" s="366">
        <v>1.26</v>
      </c>
      <c r="P17" s="371">
        <v>115.96</v>
      </c>
      <c r="Q17" s="202"/>
      <c r="R17" s="168"/>
      <c r="S17" s="180" t="s">
        <v>281</v>
      </c>
      <c r="T17" s="183">
        <v>0.82989999999999997</v>
      </c>
    </row>
    <row r="18" spans="1:20" x14ac:dyDescent="0.25">
      <c r="A18" s="146">
        <f t="shared" si="0"/>
        <v>5</v>
      </c>
      <c r="B18" s="201" t="s">
        <v>1745</v>
      </c>
      <c r="C18" s="226" t="s">
        <v>1794</v>
      </c>
      <c r="D18" s="366">
        <v>1.34</v>
      </c>
      <c r="E18" s="369">
        <v>111.89</v>
      </c>
      <c r="F18" s="366">
        <v>1.33</v>
      </c>
      <c r="G18" s="369">
        <v>102</v>
      </c>
      <c r="H18" s="235" t="s">
        <v>1814</v>
      </c>
      <c r="I18" s="370">
        <v>2.21</v>
      </c>
      <c r="J18" s="369">
        <v>76.16</v>
      </c>
      <c r="K18" s="236" t="s">
        <v>1769</v>
      </c>
      <c r="L18" s="366">
        <v>1.88</v>
      </c>
      <c r="M18" s="371">
        <v>229.34</v>
      </c>
      <c r="N18" s="237" t="s">
        <v>1827</v>
      </c>
      <c r="O18" s="366">
        <v>0.91</v>
      </c>
      <c r="P18" s="371">
        <v>83.75</v>
      </c>
      <c r="Q18" s="202"/>
      <c r="R18" s="168"/>
      <c r="S18" s="178" t="s">
        <v>283</v>
      </c>
      <c r="T18" s="179">
        <v>0.81720000000000004</v>
      </c>
    </row>
    <row r="19" spans="1:20" x14ac:dyDescent="0.25">
      <c r="A19" s="146">
        <f>SUM(A18+1)</f>
        <v>6</v>
      </c>
      <c r="B19" s="201" t="s">
        <v>1746</v>
      </c>
      <c r="C19" s="226" t="s">
        <v>1795</v>
      </c>
      <c r="D19" s="366">
        <v>1.52</v>
      </c>
      <c r="E19" s="369">
        <v>126.92</v>
      </c>
      <c r="F19" s="366">
        <v>1.51</v>
      </c>
      <c r="G19" s="369">
        <v>115.8</v>
      </c>
      <c r="H19" s="235" t="s">
        <v>1815</v>
      </c>
      <c r="I19" s="370">
        <v>2.82</v>
      </c>
      <c r="J19" s="369">
        <v>97.18</v>
      </c>
      <c r="K19" s="236" t="s">
        <v>1770</v>
      </c>
      <c r="L19" s="366">
        <v>2.12</v>
      </c>
      <c r="M19" s="371">
        <v>258.62</v>
      </c>
      <c r="N19" s="237" t="s">
        <v>1828</v>
      </c>
      <c r="O19" s="366">
        <v>0.68</v>
      </c>
      <c r="P19" s="371">
        <v>62.58</v>
      </c>
      <c r="Q19" s="202"/>
      <c r="R19" s="168"/>
      <c r="S19" s="184" t="s">
        <v>287</v>
      </c>
      <c r="T19" s="185">
        <v>0.78069999999999995</v>
      </c>
    </row>
    <row r="20" spans="1:20" ht="13.8" thickBot="1" x14ac:dyDescent="0.3">
      <c r="A20" s="146">
        <f t="shared" si="0"/>
        <v>7</v>
      </c>
      <c r="B20" s="201" t="s">
        <v>1840</v>
      </c>
      <c r="C20" s="226" t="s">
        <v>1796</v>
      </c>
      <c r="D20" s="366">
        <v>1.58</v>
      </c>
      <c r="E20" s="369">
        <v>131.93</v>
      </c>
      <c r="F20" s="366">
        <v>1.55</v>
      </c>
      <c r="G20" s="369">
        <v>118.87</v>
      </c>
      <c r="H20" s="235" t="s">
        <v>1816</v>
      </c>
      <c r="I20" s="370">
        <v>1.93</v>
      </c>
      <c r="J20" s="369">
        <v>66.510000000000005</v>
      </c>
      <c r="K20" s="236" t="s">
        <v>1771</v>
      </c>
      <c r="L20" s="366">
        <v>1.76</v>
      </c>
      <c r="M20" s="371">
        <v>214.7</v>
      </c>
      <c r="N20" s="203"/>
      <c r="O20" s="203"/>
      <c r="P20" s="203"/>
      <c r="Q20" s="202"/>
      <c r="R20" s="168"/>
      <c r="S20" s="186" t="s">
        <v>296</v>
      </c>
      <c r="T20" s="187">
        <v>0.84060000000000001</v>
      </c>
    </row>
    <row r="21" spans="1:20" x14ac:dyDescent="0.25">
      <c r="A21" s="146">
        <f t="shared" si="0"/>
        <v>8</v>
      </c>
      <c r="B21" s="201" t="s">
        <v>1747</v>
      </c>
      <c r="C21" s="226" t="s">
        <v>1797</v>
      </c>
      <c r="D21" s="366">
        <v>1.1000000000000001</v>
      </c>
      <c r="E21" s="369">
        <v>91.85</v>
      </c>
      <c r="F21" s="366">
        <v>1.0900000000000001</v>
      </c>
      <c r="G21" s="369">
        <v>83.59</v>
      </c>
      <c r="H21" s="235" t="s">
        <v>1817</v>
      </c>
      <c r="I21" s="370">
        <v>2.7</v>
      </c>
      <c r="J21" s="369">
        <v>93.04</v>
      </c>
      <c r="K21" s="236" t="s">
        <v>1772</v>
      </c>
      <c r="L21" s="366">
        <v>1.97</v>
      </c>
      <c r="M21" s="371">
        <v>240.32</v>
      </c>
      <c r="N21" s="203"/>
      <c r="O21" s="203"/>
      <c r="P21" s="203"/>
      <c r="Q21" s="202"/>
      <c r="R21" s="168"/>
      <c r="S21" s="168"/>
    </row>
    <row r="22" spans="1:20" x14ac:dyDescent="0.25">
      <c r="A22" s="146">
        <f t="shared" si="0"/>
        <v>9</v>
      </c>
      <c r="B22" s="201" t="s">
        <v>1748</v>
      </c>
      <c r="C22" s="226" t="s">
        <v>1798</v>
      </c>
      <c r="D22" s="366">
        <v>1.07</v>
      </c>
      <c r="E22" s="369">
        <v>89.35</v>
      </c>
      <c r="F22" s="366">
        <v>1.1200000000000001</v>
      </c>
      <c r="G22" s="369">
        <v>85.89</v>
      </c>
      <c r="H22" s="235" t="s">
        <v>1818</v>
      </c>
      <c r="I22" s="370">
        <v>3.34</v>
      </c>
      <c r="J22" s="369">
        <v>115.1</v>
      </c>
      <c r="K22" s="236" t="s">
        <v>1773</v>
      </c>
      <c r="L22" s="366">
        <v>1.64</v>
      </c>
      <c r="M22" s="371">
        <v>200.06</v>
      </c>
      <c r="N22" s="203"/>
      <c r="O22" s="203"/>
      <c r="P22" s="203"/>
      <c r="Q22" s="202"/>
      <c r="R22" s="168"/>
      <c r="S22" s="168"/>
    </row>
    <row r="23" spans="1:20" x14ac:dyDescent="0.25">
      <c r="A23" s="146">
        <f>SUM(A22+1)</f>
        <v>10</v>
      </c>
      <c r="B23" s="201" t="s">
        <v>1749</v>
      </c>
      <c r="C23" s="226" t="s">
        <v>1799</v>
      </c>
      <c r="D23" s="366">
        <v>1.34</v>
      </c>
      <c r="E23" s="369">
        <v>111.89</v>
      </c>
      <c r="F23" s="366">
        <v>1.37</v>
      </c>
      <c r="G23" s="369">
        <v>105.07</v>
      </c>
      <c r="H23" s="235" t="s">
        <v>1819</v>
      </c>
      <c r="I23" s="370">
        <v>2.83</v>
      </c>
      <c r="J23" s="369">
        <v>97.52</v>
      </c>
      <c r="K23" s="236" t="s">
        <v>1774</v>
      </c>
      <c r="L23" s="366">
        <v>1.63</v>
      </c>
      <c r="M23" s="371">
        <v>198.84</v>
      </c>
      <c r="N23" s="203"/>
      <c r="O23" s="203"/>
      <c r="P23" s="203"/>
      <c r="Q23" s="202"/>
      <c r="R23" s="168"/>
      <c r="S23" s="168"/>
    </row>
    <row r="24" spans="1:20" x14ac:dyDescent="0.25">
      <c r="A24" s="146">
        <f>SUM(A23+1)</f>
        <v>11</v>
      </c>
      <c r="B24" s="201" t="s">
        <v>1750</v>
      </c>
      <c r="C24" s="226" t="s">
        <v>1800</v>
      </c>
      <c r="D24" s="366">
        <v>1.44</v>
      </c>
      <c r="E24" s="369">
        <v>120.24</v>
      </c>
      <c r="F24" s="366">
        <v>1.46</v>
      </c>
      <c r="G24" s="369">
        <v>111.97</v>
      </c>
      <c r="H24" s="235" t="s">
        <v>1820</v>
      </c>
      <c r="I24" s="370">
        <v>3.5</v>
      </c>
      <c r="J24" s="369">
        <v>120.61</v>
      </c>
      <c r="K24" s="236" t="s">
        <v>1775</v>
      </c>
      <c r="L24" s="366">
        <v>1.35</v>
      </c>
      <c r="M24" s="371">
        <v>164.69</v>
      </c>
      <c r="N24" s="203"/>
      <c r="O24" s="203"/>
      <c r="P24" s="203"/>
      <c r="Q24" s="202"/>
      <c r="R24" s="168"/>
      <c r="S24" s="168"/>
    </row>
    <row r="25" spans="1:20" x14ac:dyDescent="0.25">
      <c r="A25" s="146">
        <f t="shared" ref="A25:A36" si="1">SUM(A24+1)</f>
        <v>12</v>
      </c>
      <c r="B25" s="201" t="s">
        <v>1751</v>
      </c>
      <c r="C25" s="226" t="s">
        <v>1801</v>
      </c>
      <c r="D25" s="366">
        <v>1.03</v>
      </c>
      <c r="E25" s="369">
        <v>86.01</v>
      </c>
      <c r="F25" s="366">
        <v>1.05</v>
      </c>
      <c r="G25" s="369">
        <v>80.52</v>
      </c>
      <c r="H25" s="235" t="s">
        <v>1821</v>
      </c>
      <c r="I25" s="370">
        <v>3.98</v>
      </c>
      <c r="J25" s="369">
        <v>137.15</v>
      </c>
      <c r="K25" s="236" t="s">
        <v>1776</v>
      </c>
      <c r="L25" s="366">
        <v>1.77</v>
      </c>
      <c r="M25" s="371">
        <v>215.92</v>
      </c>
      <c r="N25" s="203"/>
      <c r="O25" s="203"/>
      <c r="P25" s="203"/>
      <c r="Q25" s="202"/>
      <c r="R25" s="168"/>
      <c r="S25" s="168"/>
    </row>
    <row r="26" spans="1:20" x14ac:dyDescent="0.25">
      <c r="A26" s="146">
        <f t="shared" si="1"/>
        <v>13</v>
      </c>
      <c r="B26" s="201" t="s">
        <v>1752</v>
      </c>
      <c r="C26" s="226" t="s">
        <v>1802</v>
      </c>
      <c r="D26" s="366">
        <v>1.2</v>
      </c>
      <c r="E26" s="369">
        <v>100.2</v>
      </c>
      <c r="F26" s="366">
        <v>1.23</v>
      </c>
      <c r="G26" s="369">
        <v>94.33</v>
      </c>
      <c r="H26" s="204"/>
      <c r="I26" s="204"/>
      <c r="J26" s="204"/>
      <c r="K26" s="236" t="s">
        <v>1777</v>
      </c>
      <c r="L26" s="366">
        <v>1.53</v>
      </c>
      <c r="M26" s="371">
        <v>186.64</v>
      </c>
      <c r="N26" s="203"/>
      <c r="O26" s="203"/>
      <c r="P26" s="203"/>
      <c r="Q26" s="202"/>
      <c r="R26" s="168"/>
      <c r="S26" s="168"/>
    </row>
    <row r="27" spans="1:20" x14ac:dyDescent="0.25">
      <c r="A27" s="146">
        <f t="shared" si="1"/>
        <v>14</v>
      </c>
      <c r="B27" s="201" t="s">
        <v>1753</v>
      </c>
      <c r="C27" s="226" t="s">
        <v>1803</v>
      </c>
      <c r="D27" s="366">
        <v>1.4</v>
      </c>
      <c r="E27" s="369">
        <v>116.9</v>
      </c>
      <c r="F27" s="366">
        <v>1.42</v>
      </c>
      <c r="G27" s="369">
        <v>108.9</v>
      </c>
      <c r="H27" s="204"/>
      <c r="I27" s="204"/>
      <c r="J27" s="204"/>
      <c r="K27" s="236" t="s">
        <v>1778</v>
      </c>
      <c r="L27" s="366">
        <v>1.47</v>
      </c>
      <c r="M27" s="371">
        <v>179.33</v>
      </c>
      <c r="N27" s="203"/>
      <c r="O27" s="203"/>
      <c r="P27" s="203"/>
      <c r="Q27" s="202"/>
      <c r="R27" s="168"/>
      <c r="S27" s="168"/>
    </row>
    <row r="28" spans="1:20" x14ac:dyDescent="0.25">
      <c r="A28" s="146">
        <f t="shared" si="1"/>
        <v>15</v>
      </c>
      <c r="B28" s="201" t="s">
        <v>1754</v>
      </c>
      <c r="C28" s="226" t="s">
        <v>1804</v>
      </c>
      <c r="D28" s="366">
        <v>1.47</v>
      </c>
      <c r="E28" s="369">
        <v>122.75</v>
      </c>
      <c r="F28" s="366">
        <v>1.47</v>
      </c>
      <c r="G28" s="369">
        <v>112.73</v>
      </c>
      <c r="H28" s="204"/>
      <c r="I28" s="204"/>
      <c r="J28" s="204"/>
      <c r="K28" s="236" t="s">
        <v>219</v>
      </c>
      <c r="L28" s="366">
        <v>1.03</v>
      </c>
      <c r="M28" s="371">
        <v>125.65</v>
      </c>
      <c r="N28" s="203"/>
      <c r="O28" s="203"/>
      <c r="P28" s="203"/>
      <c r="Q28" s="202"/>
      <c r="R28" s="168"/>
      <c r="S28" s="168"/>
    </row>
    <row r="29" spans="1:20" x14ac:dyDescent="0.25">
      <c r="A29" s="146">
        <f t="shared" si="1"/>
        <v>16</v>
      </c>
      <c r="B29" s="201" t="s">
        <v>1755</v>
      </c>
      <c r="C29" s="226" t="s">
        <v>1805</v>
      </c>
      <c r="D29" s="366">
        <v>1.02</v>
      </c>
      <c r="E29" s="369">
        <v>85.17</v>
      </c>
      <c r="F29" s="366">
        <v>1.03</v>
      </c>
      <c r="G29" s="369">
        <v>78.989999999999995</v>
      </c>
      <c r="H29" s="204"/>
      <c r="I29" s="204"/>
      <c r="J29" s="204"/>
      <c r="K29" s="236" t="s">
        <v>1779</v>
      </c>
      <c r="L29" s="366">
        <v>1.27</v>
      </c>
      <c r="M29" s="371">
        <v>154.93</v>
      </c>
      <c r="N29" s="203"/>
      <c r="O29" s="203"/>
      <c r="P29" s="203"/>
      <c r="Q29" s="202"/>
      <c r="R29" s="168"/>
      <c r="S29" s="168"/>
    </row>
    <row r="30" spans="1:20" x14ac:dyDescent="0.25">
      <c r="A30" s="146">
        <f t="shared" si="1"/>
        <v>17</v>
      </c>
      <c r="B30" s="201" t="s">
        <v>1756</v>
      </c>
      <c r="C30" s="204"/>
      <c r="D30" s="204"/>
      <c r="E30" s="204"/>
      <c r="F30" s="204"/>
      <c r="G30" s="204"/>
      <c r="H30" s="204"/>
      <c r="I30" s="204"/>
      <c r="J30" s="204"/>
      <c r="K30" s="236" t="s">
        <v>220</v>
      </c>
      <c r="L30" s="366">
        <v>0.89</v>
      </c>
      <c r="M30" s="371">
        <v>108.57</v>
      </c>
      <c r="N30" s="203"/>
      <c r="O30" s="203"/>
      <c r="P30" s="203"/>
      <c r="Q30" s="202"/>
      <c r="R30" s="168"/>
      <c r="S30" s="168"/>
    </row>
    <row r="31" spans="1:20" x14ac:dyDescent="0.25">
      <c r="A31" s="146">
        <f t="shared" si="1"/>
        <v>18</v>
      </c>
      <c r="B31" s="201" t="s">
        <v>1757</v>
      </c>
      <c r="C31" s="204"/>
      <c r="D31" s="204"/>
      <c r="E31" s="204"/>
      <c r="F31" s="204"/>
      <c r="G31" s="204"/>
      <c r="H31" s="204"/>
      <c r="I31" s="204"/>
      <c r="J31" s="204"/>
      <c r="K31" s="236" t="s">
        <v>1780</v>
      </c>
      <c r="L31" s="366">
        <v>0.98</v>
      </c>
      <c r="M31" s="371">
        <v>119.55</v>
      </c>
      <c r="N31" s="203"/>
      <c r="O31" s="203"/>
      <c r="P31" s="203"/>
      <c r="Q31" s="202"/>
      <c r="R31" s="168"/>
      <c r="S31" s="168"/>
    </row>
    <row r="32" spans="1:20" x14ac:dyDescent="0.25">
      <c r="A32" s="146">
        <f t="shared" si="1"/>
        <v>19</v>
      </c>
      <c r="B32" s="201" t="s">
        <v>1758</v>
      </c>
      <c r="C32" s="204"/>
      <c r="D32" s="204"/>
      <c r="E32" s="204"/>
      <c r="F32" s="204"/>
      <c r="G32" s="204"/>
      <c r="H32" s="204"/>
      <c r="I32" s="204"/>
      <c r="J32" s="204"/>
      <c r="K32" s="236" t="s">
        <v>1781</v>
      </c>
      <c r="L32" s="366">
        <v>0.94</v>
      </c>
      <c r="M32" s="371">
        <v>114.67</v>
      </c>
      <c r="N32" s="203"/>
      <c r="O32" s="203"/>
      <c r="P32" s="203"/>
      <c r="Q32" s="202"/>
      <c r="R32" s="168"/>
      <c r="S32" s="168"/>
    </row>
    <row r="33" spans="1:29" x14ac:dyDescent="0.25">
      <c r="A33" s="146">
        <f t="shared" si="1"/>
        <v>20</v>
      </c>
      <c r="B33" s="201" t="s">
        <v>1759</v>
      </c>
      <c r="C33" s="204"/>
      <c r="D33" s="204"/>
      <c r="E33" s="204"/>
      <c r="F33" s="204"/>
      <c r="G33" s="204"/>
      <c r="H33" s="204"/>
      <c r="I33" s="204"/>
      <c r="J33" s="204"/>
      <c r="K33" s="236" t="s">
        <v>1782</v>
      </c>
      <c r="L33" s="366">
        <v>1.48</v>
      </c>
      <c r="M33" s="371">
        <v>180.55</v>
      </c>
      <c r="N33" s="203"/>
      <c r="O33" s="203"/>
      <c r="P33" s="203"/>
      <c r="Q33" s="202"/>
      <c r="R33" s="168"/>
      <c r="S33" s="168"/>
    </row>
    <row r="34" spans="1:29" x14ac:dyDescent="0.25">
      <c r="A34" s="146">
        <f t="shared" si="1"/>
        <v>21</v>
      </c>
      <c r="B34" s="201" t="s">
        <v>1760</v>
      </c>
      <c r="C34" s="204"/>
      <c r="D34" s="204"/>
      <c r="E34" s="204"/>
      <c r="F34" s="204"/>
      <c r="G34" s="204"/>
      <c r="H34" s="204"/>
      <c r="I34" s="204"/>
      <c r="J34" s="204"/>
      <c r="K34" s="236" t="s">
        <v>1783</v>
      </c>
      <c r="L34" s="366">
        <v>1.39</v>
      </c>
      <c r="M34" s="371">
        <v>169.57</v>
      </c>
      <c r="N34" s="203"/>
      <c r="O34" s="203"/>
      <c r="P34" s="203"/>
      <c r="Q34" s="202"/>
      <c r="R34" s="168"/>
      <c r="S34" s="168"/>
    </row>
    <row r="35" spans="1:29" x14ac:dyDescent="0.25">
      <c r="A35" s="146">
        <f t="shared" si="1"/>
        <v>22</v>
      </c>
      <c r="B35" s="201" t="s">
        <v>1761</v>
      </c>
      <c r="C35" s="204"/>
      <c r="D35" s="204"/>
      <c r="E35" s="204"/>
      <c r="F35" s="204"/>
      <c r="G35" s="204"/>
      <c r="H35" s="204"/>
      <c r="I35" s="204"/>
      <c r="J35" s="204"/>
      <c r="K35" s="236" t="s">
        <v>1784</v>
      </c>
      <c r="L35" s="366">
        <v>1.1499999999999999</v>
      </c>
      <c r="M35" s="371">
        <v>140.29</v>
      </c>
      <c r="N35" s="203"/>
      <c r="O35" s="203"/>
      <c r="P35" s="203"/>
      <c r="Q35" s="202"/>
      <c r="R35" s="168"/>
      <c r="S35" s="168"/>
    </row>
    <row r="36" spans="1:29" x14ac:dyDescent="0.25">
      <c r="A36" s="146">
        <f t="shared" si="1"/>
        <v>23</v>
      </c>
      <c r="B36" s="201" t="s">
        <v>1762</v>
      </c>
      <c r="C36" s="204"/>
      <c r="D36" s="204"/>
      <c r="E36" s="204"/>
      <c r="F36" s="204"/>
      <c r="G36" s="204"/>
      <c r="H36" s="204"/>
      <c r="I36" s="204"/>
      <c r="J36" s="204"/>
      <c r="K36" s="236" t="s">
        <v>233</v>
      </c>
      <c r="L36" s="366">
        <v>0.67</v>
      </c>
      <c r="M36" s="371">
        <v>81.73</v>
      </c>
      <c r="N36" s="203"/>
      <c r="O36" s="203"/>
      <c r="P36" s="203"/>
      <c r="Q36" s="202"/>
      <c r="R36" s="168"/>
      <c r="S36" s="168"/>
    </row>
    <row r="37" spans="1:29" x14ac:dyDescent="0.25">
      <c r="A37" s="146">
        <f>SUM(A36+1)</f>
        <v>24</v>
      </c>
      <c r="B37" s="201" t="s">
        <v>1763</v>
      </c>
      <c r="C37" s="204"/>
      <c r="D37" s="204"/>
      <c r="E37" s="204"/>
      <c r="F37" s="204"/>
      <c r="G37" s="204"/>
      <c r="H37" s="204"/>
      <c r="I37" s="204"/>
      <c r="J37" s="204"/>
      <c r="K37" s="236" t="s">
        <v>1785</v>
      </c>
      <c r="L37" s="366">
        <v>1.07</v>
      </c>
      <c r="M37" s="371">
        <v>130.53</v>
      </c>
      <c r="N37" s="203"/>
      <c r="O37" s="203"/>
      <c r="P37" s="203"/>
      <c r="Q37" s="202"/>
      <c r="R37" s="168"/>
      <c r="S37" s="168"/>
    </row>
    <row r="38" spans="1:29" x14ac:dyDescent="0.25">
      <c r="A38" s="146">
        <f>SUM(A37+1)</f>
        <v>25</v>
      </c>
      <c r="B38" s="201" t="s">
        <v>1764</v>
      </c>
      <c r="C38" s="204"/>
      <c r="D38" s="204"/>
      <c r="E38" s="204"/>
      <c r="F38" s="204"/>
      <c r="G38" s="204"/>
      <c r="H38" s="204"/>
      <c r="I38" s="204"/>
      <c r="J38" s="204"/>
      <c r="K38" s="236" t="s">
        <v>234</v>
      </c>
      <c r="L38" s="366">
        <v>0.62</v>
      </c>
      <c r="M38" s="371">
        <v>75.63</v>
      </c>
      <c r="N38" s="203"/>
      <c r="O38" s="203"/>
      <c r="P38" s="203"/>
      <c r="Q38" s="190"/>
      <c r="R38" s="168"/>
      <c r="S38" s="168"/>
    </row>
    <row r="39" spans="1:29" x14ac:dyDescent="0.25">
      <c r="A39" s="173"/>
      <c r="B39" s="163"/>
      <c r="C39" s="164"/>
      <c r="D39" s="165"/>
      <c r="E39" s="165"/>
      <c r="F39" s="165"/>
      <c r="G39" s="165"/>
      <c r="H39" s="205"/>
      <c r="I39" s="168"/>
      <c r="J39" s="168"/>
      <c r="K39" s="162"/>
      <c r="L39" s="168"/>
      <c r="M39" s="167"/>
      <c r="N39" s="207"/>
    </row>
    <row r="40" spans="1:29" x14ac:dyDescent="0.25">
      <c r="A40" s="311"/>
      <c r="B40" s="509" t="s">
        <v>1983</v>
      </c>
      <c r="C40" s="509"/>
      <c r="D40" s="509"/>
      <c r="E40" s="509"/>
      <c r="F40" s="509"/>
      <c r="G40" s="509"/>
      <c r="H40" s="509"/>
      <c r="I40" s="509"/>
      <c r="J40" s="509"/>
      <c r="K40" s="323"/>
      <c r="AC40" s="161"/>
    </row>
    <row r="41" spans="1:29" ht="13.8" thickBot="1" x14ac:dyDescent="0.3">
      <c r="A41" s="173"/>
      <c r="B41" s="548" t="s">
        <v>1981</v>
      </c>
      <c r="C41" s="548"/>
      <c r="D41" s="548"/>
      <c r="E41" s="548"/>
      <c r="F41" s="548"/>
      <c r="G41" s="548"/>
      <c r="H41" s="548"/>
      <c r="I41" s="548"/>
      <c r="J41" s="548"/>
      <c r="K41" s="312"/>
      <c r="L41" s="312"/>
      <c r="M41" s="167"/>
      <c r="N41" s="313"/>
    </row>
    <row r="42" spans="1:29" x14ac:dyDescent="0.25">
      <c r="A42" s="173"/>
      <c r="B42" s="285" t="s">
        <v>1978</v>
      </c>
      <c r="D42" s="249"/>
      <c r="E42" s="249"/>
      <c r="F42" s="248"/>
      <c r="G42" s="248"/>
      <c r="H42" s="248"/>
      <c r="I42" s="248"/>
      <c r="J42" s="250"/>
      <c r="K42" s="162"/>
      <c r="L42" s="551"/>
      <c r="M42" s="533"/>
      <c r="N42" s="533"/>
      <c r="O42" s="533"/>
    </row>
    <row r="43" spans="1:29" x14ac:dyDescent="0.25">
      <c r="A43" s="173"/>
      <c r="B43" s="253"/>
      <c r="C43" s="161"/>
      <c r="D43" s="283" t="s">
        <v>1971</v>
      </c>
      <c r="E43" s="315"/>
      <c r="F43" s="155">
        <f>'Client Entry'!C12</f>
        <v>1</v>
      </c>
      <c r="G43" s="161"/>
      <c r="H43" s="161"/>
      <c r="I43" s="161"/>
      <c r="J43" s="252"/>
      <c r="K43" s="162"/>
      <c r="L43" s="270"/>
      <c r="M43" s="271"/>
      <c r="N43" s="271"/>
      <c r="O43" s="271"/>
    </row>
    <row r="44" spans="1:29" x14ac:dyDescent="0.25">
      <c r="A44" s="173"/>
      <c r="B44" s="251"/>
      <c r="C44" s="161"/>
      <c r="D44" s="283"/>
      <c r="E44" s="546"/>
      <c r="F44" s="547"/>
      <c r="G44" s="161"/>
      <c r="H44" s="161"/>
      <c r="I44" s="161"/>
      <c r="J44" s="252"/>
      <c r="K44" s="162"/>
      <c r="L44" s="276"/>
      <c r="M44" s="299"/>
      <c r="N44" s="276"/>
      <c r="O44" s="277"/>
      <c r="P44" s="172"/>
    </row>
    <row r="45" spans="1:29" x14ac:dyDescent="0.25">
      <c r="A45" s="173"/>
      <c r="B45" s="253"/>
      <c r="C45" s="161"/>
      <c r="D45" s="243" t="s">
        <v>1940</v>
      </c>
      <c r="E45" s="155" t="str">
        <f>'Client Entry'!C6</f>
        <v>TN</v>
      </c>
      <c r="F45" s="260">
        <f>'RURAL Rates'!G4</f>
        <v>116.9</v>
      </c>
      <c r="G45" s="263"/>
      <c r="H45" s="161"/>
      <c r="I45" s="161"/>
      <c r="J45" s="252"/>
      <c r="K45" s="162"/>
      <c r="L45" s="164"/>
      <c r="M45" s="301"/>
      <c r="N45" s="164"/>
      <c r="O45" s="164"/>
    </row>
    <row r="46" spans="1:29" x14ac:dyDescent="0.25">
      <c r="A46" s="173"/>
      <c r="B46" s="253"/>
      <c r="C46" s="161"/>
      <c r="D46" s="243" t="s">
        <v>1941</v>
      </c>
      <c r="E46" s="155" t="str">
        <f>'Client Entry'!C7</f>
        <v>TN</v>
      </c>
      <c r="F46" s="260">
        <f>'RURAL Rates'!G5</f>
        <v>108.9</v>
      </c>
      <c r="G46" s="263"/>
      <c r="H46" s="161"/>
      <c r="I46" s="161"/>
      <c r="J46" s="252"/>
      <c r="K46" s="162"/>
      <c r="L46" s="164"/>
      <c r="M46" s="301"/>
      <c r="N46" s="164"/>
      <c r="O46" s="164"/>
    </row>
    <row r="47" spans="1:29" x14ac:dyDescent="0.25">
      <c r="A47" s="173"/>
      <c r="B47" s="253"/>
      <c r="C47" s="161"/>
      <c r="D47" s="244" t="s">
        <v>1942</v>
      </c>
      <c r="E47" s="155" t="str">
        <f>'Client Entry'!C8</f>
        <v>SH</v>
      </c>
      <c r="F47" s="260">
        <f>'RURAL Rates'!F6</f>
        <v>93.04</v>
      </c>
      <c r="G47" s="161"/>
      <c r="H47" s="161"/>
      <c r="I47" s="161"/>
      <c r="J47" s="252"/>
      <c r="K47" s="168"/>
      <c r="L47" s="164"/>
      <c r="M47" s="164"/>
      <c r="N47" s="164"/>
      <c r="O47" s="164"/>
    </row>
    <row r="48" spans="1:29" x14ac:dyDescent="0.25">
      <c r="A48" s="173"/>
      <c r="B48" s="253"/>
      <c r="C48" s="161"/>
      <c r="D48" s="243" t="s">
        <v>1951</v>
      </c>
      <c r="E48" s="155" t="str">
        <f>'Client Entry'!C9</f>
        <v>CBC2</v>
      </c>
      <c r="F48" s="260">
        <f>'RURAL Rates'!F7</f>
        <v>179.33</v>
      </c>
      <c r="G48" s="161"/>
      <c r="H48" s="161"/>
      <c r="I48" s="161"/>
      <c r="J48" s="252"/>
      <c r="K48" s="238"/>
      <c r="L48" s="164"/>
      <c r="M48" s="164"/>
      <c r="N48" s="164"/>
      <c r="O48" s="164"/>
    </row>
    <row r="49" spans="1:15" x14ac:dyDescent="0.25">
      <c r="A49" s="173"/>
      <c r="B49" s="253"/>
      <c r="C49" s="161"/>
      <c r="D49" s="243" t="s">
        <v>1952</v>
      </c>
      <c r="E49" s="155" t="str">
        <f>'Client Entry'!C10</f>
        <v>NC</v>
      </c>
      <c r="F49" s="260">
        <f>'RURAL Rates'!G8</f>
        <v>480.39</v>
      </c>
      <c r="G49" s="263"/>
      <c r="H49" s="161"/>
      <c r="I49" s="161"/>
      <c r="J49" s="252"/>
      <c r="K49" s="162"/>
      <c r="L49" s="164"/>
      <c r="M49" s="301"/>
      <c r="N49" s="164"/>
      <c r="O49" s="164"/>
    </row>
    <row r="50" spans="1:15" x14ac:dyDescent="0.25">
      <c r="A50" s="173"/>
      <c r="B50" s="253"/>
      <c r="C50" s="161"/>
      <c r="D50" s="243" t="s">
        <v>1950</v>
      </c>
      <c r="E50" s="315"/>
      <c r="F50" s="260">
        <f>'RURAL Rates'!F9</f>
        <v>116.46</v>
      </c>
      <c r="G50" s="161"/>
      <c r="H50" s="161"/>
      <c r="I50" s="161"/>
      <c r="J50" s="252"/>
      <c r="K50" s="162"/>
      <c r="L50" s="164"/>
      <c r="M50" s="301"/>
      <c r="N50" s="164"/>
      <c r="O50" s="164"/>
    </row>
    <row r="51" spans="1:15" x14ac:dyDescent="0.25">
      <c r="A51" s="173"/>
      <c r="B51" s="253"/>
      <c r="C51" s="161"/>
      <c r="D51" s="161"/>
      <c r="E51" s="164"/>
      <c r="F51" s="161"/>
      <c r="G51" s="161"/>
      <c r="H51" s="161"/>
      <c r="I51" s="161"/>
      <c r="J51" s="252"/>
      <c r="K51" s="162"/>
      <c r="L51" s="164"/>
      <c r="M51" s="301"/>
      <c r="N51" s="549"/>
      <c r="O51" s="541"/>
    </row>
    <row r="52" spans="1:15" x14ac:dyDescent="0.25">
      <c r="A52" s="173"/>
      <c r="B52" s="253"/>
      <c r="C52" s="161"/>
      <c r="D52" s="161"/>
      <c r="E52" s="245" t="s">
        <v>1947</v>
      </c>
      <c r="F52" s="261">
        <f>'RURAL Rates'!J12</f>
        <v>1095.02</v>
      </c>
      <c r="G52" s="263"/>
      <c r="H52" s="161"/>
      <c r="I52" s="161"/>
      <c r="J52" s="252"/>
      <c r="K52" s="162"/>
      <c r="L52" s="168"/>
      <c r="M52" s="167"/>
      <c r="N52" s="269"/>
      <c r="O52" s="163"/>
    </row>
    <row r="53" spans="1:15" x14ac:dyDescent="0.25">
      <c r="A53" s="173"/>
      <c r="B53" s="253"/>
      <c r="C53" s="161"/>
      <c r="D53" s="161"/>
      <c r="E53" s="161"/>
      <c r="F53" s="161"/>
      <c r="G53" s="161"/>
      <c r="H53" s="161"/>
      <c r="I53" s="161"/>
      <c r="J53" s="252"/>
      <c r="K53" s="162"/>
      <c r="L53" s="168"/>
      <c r="M53" s="167"/>
      <c r="N53" s="269"/>
      <c r="O53" s="163"/>
    </row>
    <row r="54" spans="1:15" x14ac:dyDescent="0.25">
      <c r="A54" s="173"/>
      <c r="B54" s="251" t="s">
        <v>1949</v>
      </c>
      <c r="C54" s="251"/>
      <c r="D54" s="161"/>
      <c r="E54" s="161"/>
      <c r="F54" s="161"/>
      <c r="G54" s="161"/>
      <c r="H54" s="254"/>
      <c r="I54" s="161"/>
      <c r="J54" s="252"/>
      <c r="K54" s="162"/>
      <c r="L54" s="552"/>
      <c r="M54" s="533"/>
      <c r="N54" s="533"/>
      <c r="O54" s="533"/>
    </row>
    <row r="55" spans="1:15" x14ac:dyDescent="0.25">
      <c r="A55" s="173"/>
      <c r="B55" s="253"/>
      <c r="C55" s="161"/>
      <c r="D55" s="161"/>
      <c r="E55" s="255" t="s">
        <v>1943</v>
      </c>
      <c r="F55" s="262">
        <f>'RURAL Rates'!J15</f>
        <v>788.4144</v>
      </c>
      <c r="G55" s="161"/>
      <c r="H55" s="161"/>
      <c r="I55" s="161"/>
      <c r="J55" s="252"/>
      <c r="K55" s="162"/>
      <c r="L55" s="537"/>
      <c r="M55" s="538"/>
      <c r="N55" s="539"/>
      <c r="O55" s="538"/>
    </row>
    <row r="56" spans="1:15" x14ac:dyDescent="0.25">
      <c r="A56" s="173"/>
      <c r="B56" s="253"/>
      <c r="C56" s="161"/>
      <c r="D56" s="161"/>
      <c r="E56" s="161"/>
      <c r="F56" s="161"/>
      <c r="G56" s="161"/>
      <c r="H56" s="254"/>
      <c r="I56" s="161"/>
      <c r="J56" s="252"/>
      <c r="K56" s="162"/>
      <c r="L56" s="540"/>
      <c r="M56" s="541"/>
      <c r="N56" s="549"/>
      <c r="O56" s="550"/>
    </row>
    <row r="57" spans="1:15" x14ac:dyDescent="0.25">
      <c r="A57" s="173"/>
      <c r="B57" s="251" t="s">
        <v>1962</v>
      </c>
      <c r="C57" s="251"/>
      <c r="D57" s="161"/>
      <c r="E57" s="161"/>
      <c r="F57" s="161"/>
      <c r="G57" s="161"/>
      <c r="H57" s="161"/>
      <c r="I57" s="161"/>
      <c r="J57" s="252"/>
      <c r="K57" s="162"/>
      <c r="L57" s="540"/>
      <c r="M57" s="541"/>
      <c r="N57" s="549"/>
      <c r="O57" s="550"/>
    </row>
    <row r="58" spans="1:15" x14ac:dyDescent="0.25">
      <c r="A58" s="173"/>
      <c r="B58" s="253"/>
      <c r="C58" s="161"/>
      <c r="D58" s="161"/>
      <c r="E58" s="255" t="s">
        <v>1944</v>
      </c>
      <c r="F58" s="262">
        <f>'RURAL Rates'!J18</f>
        <v>654.30511056</v>
      </c>
      <c r="G58" s="161"/>
      <c r="H58" s="161"/>
      <c r="I58" s="161"/>
      <c r="J58" s="252"/>
      <c r="K58" s="162"/>
      <c r="L58" s="168"/>
      <c r="M58" s="167"/>
      <c r="N58" s="207"/>
    </row>
    <row r="59" spans="1:15" x14ac:dyDescent="0.25">
      <c r="A59" s="173"/>
      <c r="B59" s="253"/>
      <c r="C59" s="161"/>
      <c r="D59" s="161"/>
      <c r="E59" s="161"/>
      <c r="F59" s="161"/>
      <c r="G59" s="161"/>
      <c r="H59" s="161"/>
      <c r="I59" s="161"/>
      <c r="J59" s="252"/>
      <c r="K59" s="168"/>
      <c r="L59" s="168"/>
      <c r="M59" s="168"/>
      <c r="N59" s="207"/>
    </row>
    <row r="60" spans="1:15" x14ac:dyDescent="0.25">
      <c r="A60" s="173"/>
      <c r="B60" s="251" t="s">
        <v>1945</v>
      </c>
      <c r="C60" s="251"/>
      <c r="D60" s="161"/>
      <c r="E60" s="161"/>
      <c r="F60" s="161"/>
      <c r="G60" s="161"/>
      <c r="H60" s="161"/>
      <c r="I60" s="161"/>
      <c r="J60" s="252"/>
      <c r="K60" s="238"/>
      <c r="L60" s="238"/>
      <c r="M60" s="238"/>
      <c r="N60" s="238"/>
    </row>
    <row r="61" spans="1:15" x14ac:dyDescent="0.25">
      <c r="A61" s="173"/>
      <c r="B61" s="253"/>
      <c r="C61" s="161"/>
      <c r="D61" s="161"/>
      <c r="E61" s="255" t="s">
        <v>1946</v>
      </c>
      <c r="F61" s="262">
        <f>'RURAL Rates'!J21</f>
        <v>306.60559999999998</v>
      </c>
      <c r="G61" s="161"/>
      <c r="H61" s="161"/>
      <c r="I61" s="161"/>
      <c r="J61" s="252"/>
      <c r="K61" s="162"/>
      <c r="L61" s="168"/>
      <c r="M61" s="167"/>
      <c r="N61" s="207"/>
    </row>
    <row r="62" spans="1:15" x14ac:dyDescent="0.25">
      <c r="A62" s="173"/>
      <c r="B62" s="253"/>
      <c r="C62" s="161"/>
      <c r="D62" s="161"/>
      <c r="E62" s="161"/>
      <c r="F62" s="161"/>
      <c r="G62" s="161"/>
      <c r="H62" s="161"/>
      <c r="I62" s="161"/>
      <c r="J62" s="252"/>
      <c r="K62" s="162"/>
      <c r="L62" s="168"/>
      <c r="M62" s="167"/>
      <c r="N62" s="207"/>
    </row>
    <row r="63" spans="1:15" x14ac:dyDescent="0.25">
      <c r="A63" s="173"/>
      <c r="B63" s="251" t="s">
        <v>1948</v>
      </c>
      <c r="C63" s="251"/>
      <c r="D63" s="161"/>
      <c r="E63" s="161"/>
      <c r="F63" s="161"/>
      <c r="G63" s="161"/>
      <c r="H63" s="161"/>
      <c r="I63" s="161"/>
      <c r="J63" s="252"/>
      <c r="K63" s="162"/>
      <c r="L63" s="168"/>
      <c r="M63" s="167"/>
      <c r="N63" s="207"/>
    </row>
    <row r="64" spans="1:15" x14ac:dyDescent="0.25">
      <c r="A64" s="173"/>
      <c r="B64" s="253"/>
      <c r="C64" s="161"/>
      <c r="D64" s="161"/>
      <c r="E64" s="324" t="s">
        <v>1959</v>
      </c>
      <c r="F64" s="261">
        <f>'RURAL Rates'!J24</f>
        <v>960.91071055999998</v>
      </c>
      <c r="G64" s="161"/>
      <c r="H64" s="161"/>
      <c r="I64" s="161"/>
      <c r="J64" s="252"/>
      <c r="K64" s="162"/>
      <c r="L64" s="168"/>
      <c r="M64" s="167"/>
      <c r="N64" s="207"/>
    </row>
    <row r="65" spans="1:14" ht="13.8" thickBot="1" x14ac:dyDescent="0.3">
      <c r="A65" s="173"/>
      <c r="B65" s="256"/>
      <c r="C65" s="257"/>
      <c r="D65" s="257"/>
      <c r="E65" s="257"/>
      <c r="F65" s="257"/>
      <c r="G65" s="257"/>
      <c r="H65" s="257"/>
      <c r="I65" s="257"/>
      <c r="J65" s="258"/>
      <c r="K65" s="168"/>
      <c r="L65" s="168"/>
      <c r="M65" s="168"/>
      <c r="N65" s="207"/>
    </row>
    <row r="66" spans="1:14" x14ac:dyDescent="0.25">
      <c r="A66" s="173"/>
      <c r="B66" s="533"/>
      <c r="C66" s="533"/>
      <c r="D66" s="533"/>
      <c r="E66" s="533"/>
      <c r="F66" s="533"/>
      <c r="G66" s="533"/>
      <c r="H66" s="533"/>
      <c r="I66" s="533"/>
      <c r="J66" s="533"/>
      <c r="K66" s="533"/>
      <c r="L66" s="533"/>
      <c r="M66" s="533"/>
      <c r="N66" s="533"/>
    </row>
    <row r="67" spans="1:14" x14ac:dyDescent="0.25">
      <c r="A67" s="173"/>
      <c r="B67" s="163"/>
      <c r="C67" s="164"/>
      <c r="D67" s="165"/>
      <c r="E67" s="165"/>
      <c r="F67" s="165"/>
      <c r="G67" s="165"/>
      <c r="H67" s="205"/>
      <c r="I67" s="168"/>
      <c r="J67" s="168"/>
      <c r="K67" s="162"/>
      <c r="L67" s="168"/>
      <c r="M67" s="167"/>
      <c r="N67" s="207"/>
    </row>
    <row r="68" spans="1:14" x14ac:dyDescent="0.25">
      <c r="A68" s="173"/>
      <c r="B68" s="163"/>
      <c r="C68" s="164"/>
      <c r="D68" s="165"/>
      <c r="E68" s="165"/>
      <c r="F68" s="165"/>
      <c r="G68" s="165"/>
      <c r="H68" s="205"/>
      <c r="I68" s="168"/>
      <c r="J68" s="168"/>
      <c r="K68" s="162"/>
      <c r="L68" s="168"/>
      <c r="M68" s="167"/>
      <c r="N68" s="207"/>
    </row>
    <row r="69" spans="1:14" x14ac:dyDescent="0.25">
      <c r="A69" s="173"/>
      <c r="B69" s="163"/>
      <c r="C69" s="164"/>
      <c r="D69" s="165"/>
      <c r="E69" s="165"/>
      <c r="F69" s="165"/>
      <c r="G69" s="165"/>
      <c r="H69" s="205"/>
      <c r="I69" s="168"/>
      <c r="J69" s="168"/>
      <c r="K69" s="162"/>
      <c r="L69" s="168"/>
      <c r="M69" s="167"/>
      <c r="N69" s="207"/>
    </row>
    <row r="70" spans="1:14" x14ac:dyDescent="0.25">
      <c r="A70" s="173"/>
      <c r="B70" s="163"/>
      <c r="C70" s="164"/>
      <c r="D70" s="165"/>
      <c r="E70" s="165"/>
      <c r="F70" s="165"/>
      <c r="G70" s="165"/>
      <c r="H70" s="205"/>
      <c r="I70" s="168"/>
      <c r="J70" s="168"/>
      <c r="K70" s="162"/>
      <c r="L70" s="168"/>
      <c r="M70" s="167"/>
      <c r="N70" s="207"/>
    </row>
    <row r="71" spans="1:14" x14ac:dyDescent="0.25">
      <c r="A71" s="173"/>
      <c r="B71" s="163"/>
      <c r="C71" s="164"/>
      <c r="D71" s="165"/>
      <c r="E71" s="165"/>
      <c r="F71" s="165"/>
      <c r="G71" s="165"/>
      <c r="H71" s="205"/>
      <c r="I71" s="168"/>
      <c r="J71" s="168"/>
      <c r="K71" s="162"/>
      <c r="L71" s="168"/>
      <c r="M71" s="167"/>
      <c r="N71" s="207"/>
    </row>
    <row r="72" spans="1:14" x14ac:dyDescent="0.25">
      <c r="A72" s="173"/>
      <c r="B72" s="163"/>
      <c r="C72" s="164"/>
      <c r="D72" s="165"/>
      <c r="E72" s="165"/>
      <c r="F72" s="165"/>
      <c r="G72" s="165"/>
      <c r="H72" s="205"/>
      <c r="I72" s="168"/>
      <c r="J72" s="168"/>
      <c r="K72" s="162"/>
      <c r="L72" s="168"/>
      <c r="M72" s="167"/>
      <c r="N72" s="207"/>
    </row>
    <row r="73" spans="1:14" x14ac:dyDescent="0.25">
      <c r="A73" s="173"/>
      <c r="B73" s="163"/>
      <c r="C73" s="164"/>
      <c r="D73" s="165"/>
      <c r="E73" s="165"/>
      <c r="F73" s="165"/>
      <c r="G73" s="165"/>
      <c r="H73" s="205"/>
      <c r="I73" s="168"/>
      <c r="J73" s="168"/>
      <c r="K73" s="162"/>
      <c r="L73" s="168"/>
      <c r="M73" s="167"/>
      <c r="N73" s="207"/>
    </row>
    <row r="74" spans="1:14" x14ac:dyDescent="0.25">
      <c r="A74" s="173"/>
      <c r="B74" s="163"/>
      <c r="C74" s="164"/>
      <c r="D74" s="165"/>
      <c r="E74" s="165"/>
      <c r="F74" s="165"/>
      <c r="G74" s="165"/>
      <c r="H74" s="205"/>
      <c r="I74" s="168"/>
      <c r="J74" s="168"/>
      <c r="K74" s="162"/>
      <c r="L74" s="168"/>
      <c r="M74" s="167"/>
      <c r="N74" s="207"/>
    </row>
    <row r="75" spans="1:14" x14ac:dyDescent="0.25">
      <c r="A75" s="173"/>
      <c r="B75" s="163"/>
      <c r="C75" s="164"/>
      <c r="D75" s="165"/>
      <c r="E75" s="165"/>
      <c r="F75" s="165"/>
      <c r="G75" s="165"/>
      <c r="H75" s="205"/>
      <c r="I75" s="168"/>
      <c r="J75" s="168"/>
      <c r="K75" s="162"/>
      <c r="L75" s="168"/>
      <c r="M75" s="167"/>
      <c r="N75" s="207"/>
    </row>
    <row r="76" spans="1:14" x14ac:dyDescent="0.25">
      <c r="A76" s="173"/>
      <c r="B76" s="163"/>
      <c r="C76" s="164"/>
      <c r="D76" s="165"/>
      <c r="E76" s="165"/>
      <c r="F76" s="165"/>
      <c r="G76" s="165"/>
      <c r="H76" s="205"/>
      <c r="I76" s="168"/>
      <c r="J76" s="168"/>
      <c r="K76" s="162"/>
      <c r="L76" s="168"/>
      <c r="M76" s="167"/>
      <c r="N76" s="207"/>
    </row>
  </sheetData>
  <mergeCells count="28">
    <mergeCell ref="L57:M57"/>
    <mergeCell ref="N57:O57"/>
    <mergeCell ref="M8:Q8"/>
    <mergeCell ref="L42:O42"/>
    <mergeCell ref="N51:O51"/>
    <mergeCell ref="L54:O54"/>
    <mergeCell ref="N56:O56"/>
    <mergeCell ref="O6:P6"/>
    <mergeCell ref="E4:H4"/>
    <mergeCell ref="E44:F44"/>
    <mergeCell ref="B41:J41"/>
    <mergeCell ref="B40:J40"/>
    <mergeCell ref="B1:U1"/>
    <mergeCell ref="B66:N66"/>
    <mergeCell ref="O7:P7"/>
    <mergeCell ref="D11:D12"/>
    <mergeCell ref="F11:F12"/>
    <mergeCell ref="I11:I12"/>
    <mergeCell ref="L11:L12"/>
    <mergeCell ref="O11:O12"/>
    <mergeCell ref="C10:E10"/>
    <mergeCell ref="F10:G10"/>
    <mergeCell ref="H10:J10"/>
    <mergeCell ref="K10:M10"/>
    <mergeCell ref="N10:P10"/>
    <mergeCell ref="L55:M55"/>
    <mergeCell ref="N55:O55"/>
    <mergeCell ref="L56:M56"/>
  </mergeCells>
  <pageMargins left="0.7" right="0.7" top="0.75" bottom="0.75" header="0.3" footer="0.3"/>
  <pageSetup scale="57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01B4-E3CD-475E-AB53-7B9978FC5C9E}">
  <dimension ref="A2:AP40"/>
  <sheetViews>
    <sheetView showGridLines="0" zoomScale="90" zoomScaleNormal="90" workbookViewId="0">
      <selection activeCell="B2" sqref="B2:G2"/>
    </sheetView>
  </sheetViews>
  <sheetFormatPr defaultRowHeight="13.2" x14ac:dyDescent="0.25"/>
  <cols>
    <col min="1" max="1" width="6.88671875" customWidth="1"/>
    <col min="2" max="2" width="10.77734375" customWidth="1"/>
    <col min="3" max="3" width="9" bestFit="1" customWidth="1"/>
    <col min="4" max="4" width="7.44140625" bestFit="1" customWidth="1"/>
    <col min="5" max="6" width="9.33203125" customWidth="1"/>
    <col min="7" max="8" width="11.44140625" customWidth="1"/>
    <col min="9" max="9" width="12.33203125" bestFit="1" customWidth="1"/>
    <col min="10" max="10" width="6.5546875" bestFit="1" customWidth="1"/>
    <col min="11" max="11" width="9" bestFit="1" customWidth="1"/>
    <col min="12" max="12" width="9" customWidth="1"/>
    <col min="13" max="15" width="10.6640625" customWidth="1"/>
    <col min="17" max="17" width="5.33203125" bestFit="1" customWidth="1"/>
    <col min="20" max="22" width="10.5546875" customWidth="1"/>
    <col min="24" max="24" width="5.33203125" bestFit="1" customWidth="1"/>
    <col min="27" max="29" width="10.5546875" customWidth="1"/>
    <col min="31" max="31" width="5.33203125" bestFit="1" customWidth="1"/>
    <col min="34" max="36" width="10.33203125" customWidth="1"/>
    <col min="37" max="37" width="12.44140625" bestFit="1" customWidth="1"/>
    <col min="38" max="38" width="12.44140625" customWidth="1"/>
    <col min="39" max="39" width="10.33203125" customWidth="1"/>
  </cols>
  <sheetData>
    <row r="2" spans="1:41" x14ac:dyDescent="0.25">
      <c r="B2" s="532" t="s">
        <v>2012</v>
      </c>
      <c r="C2" s="532"/>
      <c r="D2" s="532"/>
      <c r="E2" s="532"/>
      <c r="F2" s="532"/>
      <c r="G2" s="532"/>
      <c r="H2" s="554"/>
      <c r="I2" s="444"/>
      <c r="J2" s="444"/>
      <c r="K2" s="444"/>
      <c r="L2" s="444"/>
      <c r="M2" s="444"/>
    </row>
    <row r="3" spans="1:41" ht="26.4" x14ac:dyDescent="0.25">
      <c r="B3" s="330" t="s">
        <v>1736</v>
      </c>
      <c r="C3" s="330" t="s">
        <v>1737</v>
      </c>
      <c r="D3" s="330" t="s">
        <v>1739</v>
      </c>
      <c r="E3" s="330" t="s">
        <v>1985</v>
      </c>
      <c r="F3" s="330" t="s">
        <v>1986</v>
      </c>
      <c r="G3" s="331" t="s">
        <v>1987</v>
      </c>
      <c r="H3" s="332"/>
      <c r="I3" s="333"/>
      <c r="J3" s="332"/>
      <c r="K3" s="333"/>
      <c r="L3" s="333"/>
    </row>
    <row r="4" spans="1:41" x14ac:dyDescent="0.25">
      <c r="B4" s="365">
        <f>RURAL!D6</f>
        <v>83.5</v>
      </c>
      <c r="C4" s="365">
        <f>RURAL!E6</f>
        <v>76.69</v>
      </c>
      <c r="D4" s="365">
        <f>RURAL!F6</f>
        <v>34.46</v>
      </c>
      <c r="E4" s="365">
        <f>RURAL!G6</f>
        <v>121.99</v>
      </c>
      <c r="F4" s="365">
        <f>RURAL!H6</f>
        <v>92.03</v>
      </c>
      <c r="G4" s="365">
        <f>RURAL!I6</f>
        <v>116.46</v>
      </c>
      <c r="H4" s="332"/>
      <c r="I4" s="334"/>
      <c r="J4" s="332"/>
      <c r="K4" s="334"/>
      <c r="L4" s="334"/>
    </row>
    <row r="5" spans="1:41" x14ac:dyDescent="0.25">
      <c r="I5" t="s">
        <v>1972</v>
      </c>
    </row>
    <row r="7" spans="1:41" x14ac:dyDescent="0.25">
      <c r="A7" s="526" t="s">
        <v>1843</v>
      </c>
      <c r="B7" s="528"/>
      <c r="C7" s="335">
        <f>RURAL!Q6</f>
        <v>0.72</v>
      </c>
    </row>
    <row r="8" spans="1:41" x14ac:dyDescent="0.25">
      <c r="A8" s="526" t="s">
        <v>1988</v>
      </c>
      <c r="B8" s="528"/>
      <c r="C8" s="336">
        <f>RURAL!Q7</f>
        <v>0.82989999999999997</v>
      </c>
    </row>
    <row r="9" spans="1:41" ht="22.2" customHeight="1" x14ac:dyDescent="0.25">
      <c r="C9" s="526" t="s">
        <v>1765</v>
      </c>
      <c r="D9" s="527"/>
      <c r="E9" s="527"/>
      <c r="F9" s="527"/>
      <c r="G9" s="527"/>
      <c r="H9" s="527"/>
      <c r="I9" s="528"/>
      <c r="J9" s="526" t="s">
        <v>1766</v>
      </c>
      <c r="K9" s="527"/>
      <c r="L9" s="527"/>
      <c r="M9" s="527"/>
      <c r="N9" s="527"/>
      <c r="O9" s="528"/>
      <c r="P9" s="526" t="s">
        <v>1767</v>
      </c>
      <c r="Q9" s="527"/>
      <c r="R9" s="527"/>
      <c r="S9" s="527"/>
      <c r="T9" s="527"/>
      <c r="U9" s="527"/>
      <c r="V9" s="528"/>
      <c r="W9" s="526" t="s">
        <v>1680</v>
      </c>
      <c r="X9" s="527"/>
      <c r="Y9" s="527"/>
      <c r="Z9" s="527"/>
      <c r="AA9" s="527"/>
      <c r="AB9" s="527"/>
      <c r="AC9" s="528"/>
      <c r="AD9" s="526" t="s">
        <v>1842</v>
      </c>
      <c r="AE9" s="527"/>
      <c r="AF9" s="527"/>
      <c r="AG9" s="527"/>
      <c r="AH9" s="527"/>
      <c r="AI9" s="527"/>
      <c r="AJ9" s="528"/>
      <c r="AK9" s="491" t="s">
        <v>1786</v>
      </c>
      <c r="AL9" s="491"/>
      <c r="AM9" s="491"/>
      <c r="AN9" s="491"/>
      <c r="AO9" s="491"/>
    </row>
    <row r="10" spans="1:41" ht="79.2" x14ac:dyDescent="0.25">
      <c r="B10" s="337" t="s">
        <v>1989</v>
      </c>
      <c r="C10" s="337" t="s">
        <v>1874</v>
      </c>
      <c r="D10" s="338" t="s">
        <v>237</v>
      </c>
      <c r="E10" s="339" t="s">
        <v>1990</v>
      </c>
      <c r="F10" s="339" t="s">
        <v>1843</v>
      </c>
      <c r="G10" s="340" t="s">
        <v>1927</v>
      </c>
      <c r="H10" s="340" t="s">
        <v>1928</v>
      </c>
      <c r="I10" s="341" t="s">
        <v>1991</v>
      </c>
      <c r="J10" s="338" t="s">
        <v>1953</v>
      </c>
      <c r="K10" s="339" t="s">
        <v>1990</v>
      </c>
      <c r="L10" s="339" t="s">
        <v>1843</v>
      </c>
      <c r="M10" s="340" t="s">
        <v>1927</v>
      </c>
      <c r="N10" s="340" t="s">
        <v>1928</v>
      </c>
      <c r="O10" s="341" t="s">
        <v>1991</v>
      </c>
      <c r="P10" s="337" t="s">
        <v>1970</v>
      </c>
      <c r="Q10" s="338" t="s">
        <v>237</v>
      </c>
      <c r="R10" s="339" t="s">
        <v>1990</v>
      </c>
      <c r="S10" s="339" t="s">
        <v>1843</v>
      </c>
      <c r="T10" s="340" t="s">
        <v>1927</v>
      </c>
      <c r="U10" s="340" t="s">
        <v>1928</v>
      </c>
      <c r="V10" s="341" t="s">
        <v>1991</v>
      </c>
      <c r="W10" s="337" t="s">
        <v>1875</v>
      </c>
      <c r="X10" s="338" t="s">
        <v>237</v>
      </c>
      <c r="Y10" s="339" t="s">
        <v>1990</v>
      </c>
      <c r="Z10" s="339" t="s">
        <v>1843</v>
      </c>
      <c r="AA10" s="340" t="s">
        <v>1927</v>
      </c>
      <c r="AB10" s="340" t="s">
        <v>1928</v>
      </c>
      <c r="AC10" s="341" t="s">
        <v>1991</v>
      </c>
      <c r="AD10" s="337" t="s">
        <v>1876</v>
      </c>
      <c r="AE10" s="338" t="s">
        <v>237</v>
      </c>
      <c r="AF10" s="339" t="s">
        <v>1990</v>
      </c>
      <c r="AG10" s="339" t="s">
        <v>1843</v>
      </c>
      <c r="AH10" s="340" t="s">
        <v>1927</v>
      </c>
      <c r="AI10" s="340" t="s">
        <v>1928</v>
      </c>
      <c r="AJ10" s="341" t="s">
        <v>1991</v>
      </c>
      <c r="AK10" s="337" t="s">
        <v>1992</v>
      </c>
      <c r="AL10" s="339" t="s">
        <v>1843</v>
      </c>
      <c r="AM10" s="340" t="s">
        <v>1927</v>
      </c>
      <c r="AN10" s="340" t="s">
        <v>1928</v>
      </c>
      <c r="AO10" s="341" t="s">
        <v>1991</v>
      </c>
    </row>
    <row r="11" spans="1:41" x14ac:dyDescent="0.25">
      <c r="B11" s="529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0"/>
      <c r="AN11" s="530"/>
      <c r="AO11" s="531"/>
    </row>
    <row r="12" spans="1:41" x14ac:dyDescent="0.25">
      <c r="A12" s="335">
        <v>1</v>
      </c>
      <c r="B12" s="201" t="s">
        <v>1741</v>
      </c>
      <c r="C12" s="342" t="s">
        <v>1790</v>
      </c>
      <c r="D12" s="366">
        <f>[1]URBAN!D14</f>
        <v>1.45</v>
      </c>
      <c r="E12" s="369">
        <f>$B$4*D12</f>
        <v>121.075</v>
      </c>
      <c r="F12" s="343">
        <f>E12*C7</f>
        <v>87.173999999999992</v>
      </c>
      <c r="G12" s="343">
        <f>(E12*C7)*C8</f>
        <v>72.345702599999996</v>
      </c>
      <c r="H12" s="429">
        <f t="shared" ref="H12:H27" si="0">E12-F12</f>
        <v>33.90100000000001</v>
      </c>
      <c r="I12" s="430">
        <f t="shared" ref="I12:I27" si="1">G12+H12</f>
        <v>106.24670260000001</v>
      </c>
      <c r="J12" s="366">
        <f>[1]URBAN!F14</f>
        <v>1.41</v>
      </c>
      <c r="K12" s="369">
        <f>$C$4*J12</f>
        <v>108.13289999999999</v>
      </c>
      <c r="L12" s="343">
        <f>K12*C7</f>
        <v>77.855687999999986</v>
      </c>
      <c r="M12" s="343">
        <f>(K12*C7)*C8</f>
        <v>64.612435471199987</v>
      </c>
      <c r="N12" s="343">
        <f t="shared" ref="N12:N27" si="2">K12-L12</f>
        <v>30.277212000000006</v>
      </c>
      <c r="O12" s="430">
        <f t="shared" ref="O12:O27" si="3">M12+N12</f>
        <v>94.889647471199993</v>
      </c>
      <c r="P12" s="428" t="s">
        <v>1810</v>
      </c>
      <c r="Q12" s="370">
        <f>[1]URBAN!I14</f>
        <v>0.64</v>
      </c>
      <c r="R12" s="369">
        <f>$D$4*Q12</f>
        <v>22.054400000000001</v>
      </c>
      <c r="S12" s="343">
        <f>R12*C7</f>
        <v>15.879168</v>
      </c>
      <c r="T12" s="343">
        <f>R12*C7*C8</f>
        <v>13.1781215232</v>
      </c>
      <c r="U12" s="343">
        <f t="shared" ref="U12:U23" si="4">R12-S12</f>
        <v>6.1752320000000012</v>
      </c>
      <c r="V12" s="430">
        <f t="shared" ref="V12:V23" si="5">T12+U12</f>
        <v>19.353353523199999</v>
      </c>
      <c r="W12" s="428" t="s">
        <v>1657</v>
      </c>
      <c r="X12" s="366">
        <f>[1]URBAN!L14</f>
        <v>3.84</v>
      </c>
      <c r="Y12" s="371">
        <f>$E$4*X12</f>
        <v>468.44159999999994</v>
      </c>
      <c r="Z12" s="343">
        <f>Y12*C7</f>
        <v>337.27795199999997</v>
      </c>
      <c r="AA12" s="343">
        <f>Y12*C7*C8</f>
        <v>279.90697236479997</v>
      </c>
      <c r="AB12" s="429">
        <f t="shared" ref="AB12:AB36" si="6">Y12-Z12</f>
        <v>131.16364799999997</v>
      </c>
      <c r="AC12" s="430">
        <f t="shared" ref="AC12:AC36" si="7">AA12+AB12</f>
        <v>411.07062036479994</v>
      </c>
      <c r="AD12" s="428" t="s">
        <v>1823</v>
      </c>
      <c r="AE12" s="366">
        <f>[1]URBAN!O14</f>
        <v>3.06</v>
      </c>
      <c r="AF12" s="371">
        <f>$F$4*AE12</f>
        <v>281.61180000000002</v>
      </c>
      <c r="AG12" s="343">
        <f>AF12*C7</f>
        <v>202.76049600000002</v>
      </c>
      <c r="AH12" s="343">
        <f>AF12*C7*C8</f>
        <v>168.2709356304</v>
      </c>
      <c r="AI12" s="429">
        <f t="shared" ref="AI12:AI17" si="8">AF12-AG12</f>
        <v>78.851303999999999</v>
      </c>
      <c r="AJ12" s="430">
        <f t="shared" ref="AJ12:AJ17" si="9">AH12+AI12</f>
        <v>247.1222396304</v>
      </c>
      <c r="AK12" s="433">
        <f>G4</f>
        <v>116.46</v>
      </c>
      <c r="AL12" s="343">
        <f>AK12*C7</f>
        <v>83.851199999999992</v>
      </c>
      <c r="AM12" s="431">
        <f>AK12*C7*C8</f>
        <v>69.588110879999988</v>
      </c>
      <c r="AN12" s="432">
        <f>AK12-AL12</f>
        <v>32.608800000000002</v>
      </c>
      <c r="AO12" s="434">
        <f>AM12+AN12</f>
        <v>102.19691087999999</v>
      </c>
    </row>
    <row r="13" spans="1:41" x14ac:dyDescent="0.25">
      <c r="A13" s="335">
        <v>2</v>
      </c>
      <c r="B13" s="201" t="s">
        <v>1742</v>
      </c>
      <c r="C13" s="342" t="s">
        <v>1791</v>
      </c>
      <c r="D13" s="366">
        <f>[1]URBAN!D15</f>
        <v>1.61</v>
      </c>
      <c r="E13" s="369">
        <f t="shared" ref="E13:E27" si="10">$B$4*D13</f>
        <v>134.435</v>
      </c>
      <c r="F13" s="343">
        <f>E13*C7</f>
        <v>96.793199999999999</v>
      </c>
      <c r="G13" s="343">
        <f>E13*C7*C8</f>
        <v>80.328676680000001</v>
      </c>
      <c r="H13" s="429">
        <f t="shared" si="0"/>
        <v>37.641800000000003</v>
      </c>
      <c r="I13" s="430">
        <f t="shared" si="1"/>
        <v>117.97047668</v>
      </c>
      <c r="J13" s="366">
        <f>[1]URBAN!F15</f>
        <v>1.54</v>
      </c>
      <c r="K13" s="369">
        <f t="shared" ref="K13:K27" si="11">$C$4*J13</f>
        <v>118.1026</v>
      </c>
      <c r="L13" s="343">
        <f>K13*C7</f>
        <v>85.033871999999988</v>
      </c>
      <c r="M13" s="343">
        <f>K13*C7*C8</f>
        <v>70.569610372799985</v>
      </c>
      <c r="N13" s="343">
        <f t="shared" si="2"/>
        <v>33.068728000000007</v>
      </c>
      <c r="O13" s="430">
        <f t="shared" si="3"/>
        <v>103.63833837279999</v>
      </c>
      <c r="P13" s="428" t="s">
        <v>1811</v>
      </c>
      <c r="Q13" s="370">
        <f>[1]URBAN!I15</f>
        <v>1.72</v>
      </c>
      <c r="R13" s="369">
        <f t="shared" ref="R13:R23" si="12">$D$4*Q13</f>
        <v>59.2712</v>
      </c>
      <c r="S13" s="343">
        <f>R13*C7</f>
        <v>42.675263999999999</v>
      </c>
      <c r="T13" s="343">
        <f>R13*C7*C8</f>
        <v>35.4162015936</v>
      </c>
      <c r="U13" s="343">
        <f t="shared" si="4"/>
        <v>16.595936000000002</v>
      </c>
      <c r="V13" s="430">
        <f t="shared" si="5"/>
        <v>52.012137593600002</v>
      </c>
      <c r="W13" s="428" t="s">
        <v>1658</v>
      </c>
      <c r="X13" s="366">
        <f>[1]URBAN!L15</f>
        <v>2.9</v>
      </c>
      <c r="Y13" s="371">
        <f t="shared" ref="Y13:Y36" si="13">$E$4*X13</f>
        <v>353.77099999999996</v>
      </c>
      <c r="Z13" s="343">
        <f>Y13*C7</f>
        <v>254.71511999999996</v>
      </c>
      <c r="AA13" s="343">
        <f>Y13*C7*C8</f>
        <v>211.38807808799996</v>
      </c>
      <c r="AB13" s="429">
        <f t="shared" si="6"/>
        <v>99.055880000000002</v>
      </c>
      <c r="AC13" s="430">
        <f t="shared" si="7"/>
        <v>310.44395808799993</v>
      </c>
      <c r="AD13" s="428" t="s">
        <v>1824</v>
      </c>
      <c r="AE13" s="366">
        <f>[1]URBAN!O15</f>
        <v>2.39</v>
      </c>
      <c r="AF13" s="371">
        <f t="shared" ref="AF13:AF17" si="14">$F$4*AE13</f>
        <v>219.95170000000002</v>
      </c>
      <c r="AG13" s="343">
        <f>AF13*C7</f>
        <v>158.36522400000001</v>
      </c>
      <c r="AH13" s="343">
        <f>AF13*C7*C8</f>
        <v>131.4272993976</v>
      </c>
      <c r="AI13" s="429">
        <f t="shared" si="8"/>
        <v>61.586476000000005</v>
      </c>
      <c r="AJ13" s="430">
        <f t="shared" si="9"/>
        <v>193.0137753976</v>
      </c>
      <c r="AK13" s="357"/>
      <c r="AL13" s="344"/>
      <c r="AM13" s="345"/>
      <c r="AN13" s="345"/>
      <c r="AO13" s="346"/>
    </row>
    <row r="14" spans="1:41" x14ac:dyDescent="0.25">
      <c r="A14" s="335">
        <v>3</v>
      </c>
      <c r="B14" s="201" t="s">
        <v>1743</v>
      </c>
      <c r="C14" s="342" t="s">
        <v>1792</v>
      </c>
      <c r="D14" s="366">
        <f>[1]URBAN!D16</f>
        <v>1.78</v>
      </c>
      <c r="E14" s="369">
        <f t="shared" si="10"/>
        <v>148.63</v>
      </c>
      <c r="F14" s="343">
        <f>E14*C7</f>
        <v>107.0136</v>
      </c>
      <c r="G14" s="343">
        <f>E14*C7*C8</f>
        <v>88.810586639999997</v>
      </c>
      <c r="H14" s="429">
        <f t="shared" si="0"/>
        <v>41.616399999999999</v>
      </c>
      <c r="I14" s="430">
        <f t="shared" si="1"/>
        <v>130.42698664</v>
      </c>
      <c r="J14" s="366">
        <f>[1]URBAN!F16</f>
        <v>1.6</v>
      </c>
      <c r="K14" s="369">
        <f t="shared" si="11"/>
        <v>122.70400000000001</v>
      </c>
      <c r="L14" s="343">
        <f>K14*C7</f>
        <v>88.346879999999999</v>
      </c>
      <c r="M14" s="343">
        <f>K14*C7*C8</f>
        <v>73.319075712</v>
      </c>
      <c r="N14" s="343">
        <f t="shared" si="2"/>
        <v>34.357120000000009</v>
      </c>
      <c r="O14" s="430">
        <f t="shared" si="3"/>
        <v>107.67619571200001</v>
      </c>
      <c r="P14" s="428" t="s">
        <v>1812</v>
      </c>
      <c r="Q14" s="370">
        <f>[1]URBAN!I16</f>
        <v>2.52</v>
      </c>
      <c r="R14" s="369">
        <f t="shared" si="12"/>
        <v>86.839200000000005</v>
      </c>
      <c r="S14" s="343">
        <f>R14*C7</f>
        <v>62.524224000000004</v>
      </c>
      <c r="T14" s="343">
        <f>R14*C7*C8</f>
        <v>51.888853497600003</v>
      </c>
      <c r="U14" s="343">
        <f t="shared" si="4"/>
        <v>24.314976000000001</v>
      </c>
      <c r="V14" s="430">
        <f t="shared" si="5"/>
        <v>76.203829497599997</v>
      </c>
      <c r="W14" s="428" t="s">
        <v>1659</v>
      </c>
      <c r="X14" s="366">
        <f>[1]URBAN!L16</f>
        <v>2.77</v>
      </c>
      <c r="Y14" s="371">
        <f t="shared" si="13"/>
        <v>337.91230000000002</v>
      </c>
      <c r="Z14" s="343">
        <f>Y14*C7</f>
        <v>243.29685599999999</v>
      </c>
      <c r="AA14" s="343">
        <f>Y14*C7*C8</f>
        <v>201.91206079439999</v>
      </c>
      <c r="AB14" s="429">
        <f t="shared" si="6"/>
        <v>94.615444000000025</v>
      </c>
      <c r="AC14" s="430">
        <f t="shared" si="7"/>
        <v>296.52750479439999</v>
      </c>
      <c r="AD14" s="428" t="s">
        <v>1825</v>
      </c>
      <c r="AE14" s="366">
        <f>[1]URBAN!O16</f>
        <v>1.74</v>
      </c>
      <c r="AF14" s="371">
        <f t="shared" si="14"/>
        <v>160.13220000000001</v>
      </c>
      <c r="AG14" s="343">
        <f>AF14*C7</f>
        <v>115.29518400000001</v>
      </c>
      <c r="AH14" s="343">
        <f>AF14*C7*C8</f>
        <v>95.683473201599995</v>
      </c>
      <c r="AI14" s="429">
        <f t="shared" si="8"/>
        <v>44.837016000000006</v>
      </c>
      <c r="AJ14" s="430">
        <f t="shared" si="9"/>
        <v>140.52048920160001</v>
      </c>
      <c r="AK14" s="357"/>
      <c r="AL14" s="344"/>
      <c r="AM14" s="345"/>
      <c r="AN14" s="345"/>
      <c r="AO14" s="345"/>
    </row>
    <row r="15" spans="1:41" x14ac:dyDescent="0.25">
      <c r="A15" s="335">
        <v>4</v>
      </c>
      <c r="B15" s="201" t="s">
        <v>1744</v>
      </c>
      <c r="C15" s="342" t="s">
        <v>1793</v>
      </c>
      <c r="D15" s="366">
        <f>[1]URBAN!D17</f>
        <v>1.81</v>
      </c>
      <c r="E15" s="369">
        <f t="shared" si="10"/>
        <v>151.13499999999999</v>
      </c>
      <c r="F15" s="343">
        <f>E15*C7</f>
        <v>108.81719999999999</v>
      </c>
      <c r="G15" s="343">
        <f>E15*C7*C8</f>
        <v>90.307394279999983</v>
      </c>
      <c r="H15" s="429">
        <f t="shared" si="0"/>
        <v>42.317800000000005</v>
      </c>
      <c r="I15" s="430">
        <f t="shared" si="1"/>
        <v>132.62519427999999</v>
      </c>
      <c r="J15" s="366">
        <f>[1]URBAN!F17</f>
        <v>1.45</v>
      </c>
      <c r="K15" s="369">
        <f t="shared" si="11"/>
        <v>111.20049999999999</v>
      </c>
      <c r="L15" s="343">
        <f>K15*C7</f>
        <v>80.064359999999994</v>
      </c>
      <c r="M15" s="343">
        <f>K15*C7*C8</f>
        <v>66.445412363999992</v>
      </c>
      <c r="N15" s="343">
        <f t="shared" si="2"/>
        <v>31.136139999999997</v>
      </c>
      <c r="O15" s="430">
        <f t="shared" si="3"/>
        <v>97.58155236399999</v>
      </c>
      <c r="P15" s="428" t="s">
        <v>1813</v>
      </c>
      <c r="Q15" s="370">
        <f>[1]URBAN!I17</f>
        <v>1.38</v>
      </c>
      <c r="R15" s="369">
        <f t="shared" si="12"/>
        <v>47.5548</v>
      </c>
      <c r="S15" s="343">
        <f>R15*C7</f>
        <v>34.239455999999997</v>
      </c>
      <c r="T15" s="343">
        <f>R15*C7*C8</f>
        <v>28.415324534399996</v>
      </c>
      <c r="U15" s="343">
        <f t="shared" si="4"/>
        <v>13.315344000000003</v>
      </c>
      <c r="V15" s="430">
        <f t="shared" si="5"/>
        <v>41.730668534399996</v>
      </c>
      <c r="W15" s="428" t="s">
        <v>1768</v>
      </c>
      <c r="X15" s="366">
        <f>[1]URBAN!L17</f>
        <v>2.27</v>
      </c>
      <c r="Y15" s="371">
        <f t="shared" si="13"/>
        <v>276.91730000000001</v>
      </c>
      <c r="Z15" s="343">
        <f>Y15*C7</f>
        <v>199.38045600000001</v>
      </c>
      <c r="AA15" s="343">
        <f>Y15*C7*C8</f>
        <v>165.46584043440001</v>
      </c>
      <c r="AB15" s="429">
        <f t="shared" si="6"/>
        <v>77.536844000000002</v>
      </c>
      <c r="AC15" s="430">
        <f t="shared" si="7"/>
        <v>243.00268443440001</v>
      </c>
      <c r="AD15" s="428" t="s">
        <v>1826</v>
      </c>
      <c r="AE15" s="366">
        <f>[1]URBAN!O17</f>
        <v>1.26</v>
      </c>
      <c r="AF15" s="371">
        <f t="shared" si="14"/>
        <v>115.95780000000001</v>
      </c>
      <c r="AG15" s="343">
        <f>AF15*C7</f>
        <v>83.489615999999998</v>
      </c>
      <c r="AH15" s="343">
        <f>AF15*C7*C8</f>
        <v>69.288032318399999</v>
      </c>
      <c r="AI15" s="429">
        <f t="shared" si="8"/>
        <v>32.468184000000008</v>
      </c>
      <c r="AJ15" s="430">
        <f t="shared" si="9"/>
        <v>101.75621631840001</v>
      </c>
      <c r="AK15" s="357"/>
      <c r="AL15" s="344"/>
      <c r="AM15" s="345"/>
      <c r="AN15" s="345"/>
      <c r="AO15" s="345"/>
    </row>
    <row r="16" spans="1:41" x14ac:dyDescent="0.25">
      <c r="A16" s="335">
        <v>5</v>
      </c>
      <c r="B16" s="201" t="s">
        <v>1745</v>
      </c>
      <c r="C16" s="342" t="s">
        <v>1794</v>
      </c>
      <c r="D16" s="366">
        <f>[1]URBAN!D18</f>
        <v>1.34</v>
      </c>
      <c r="E16" s="369">
        <f t="shared" si="10"/>
        <v>111.89</v>
      </c>
      <c r="F16" s="343">
        <f>E16*C7</f>
        <v>80.5608</v>
      </c>
      <c r="G16" s="343">
        <f>E16*C7*C8</f>
        <v>66.85740792</v>
      </c>
      <c r="H16" s="429">
        <f t="shared" si="0"/>
        <v>31.3292</v>
      </c>
      <c r="I16" s="430">
        <f t="shared" si="1"/>
        <v>98.18660792</v>
      </c>
      <c r="J16" s="366">
        <f>[1]URBAN!F18</f>
        <v>1.33</v>
      </c>
      <c r="K16" s="369">
        <f t="shared" si="11"/>
        <v>101.99770000000001</v>
      </c>
      <c r="L16" s="343">
        <f>K16*C7</f>
        <v>73.438344000000001</v>
      </c>
      <c r="M16" s="343">
        <f>K16*C7*C8</f>
        <v>60.946481685599998</v>
      </c>
      <c r="N16" s="343">
        <f t="shared" si="2"/>
        <v>28.559356000000008</v>
      </c>
      <c r="O16" s="430">
        <f t="shared" si="3"/>
        <v>89.5058376856</v>
      </c>
      <c r="P16" s="428" t="s">
        <v>1814</v>
      </c>
      <c r="Q16" s="370">
        <f>[1]URBAN!I18</f>
        <v>2.21</v>
      </c>
      <c r="R16" s="369">
        <f t="shared" si="12"/>
        <v>76.156599999999997</v>
      </c>
      <c r="S16" s="343">
        <f>R16*C7</f>
        <v>54.832751999999999</v>
      </c>
      <c r="T16" s="343">
        <f>R16*C7*C8</f>
        <v>45.5057008848</v>
      </c>
      <c r="U16" s="343">
        <f t="shared" si="4"/>
        <v>21.323847999999998</v>
      </c>
      <c r="V16" s="430">
        <f t="shared" si="5"/>
        <v>66.829548884800005</v>
      </c>
      <c r="W16" s="428" t="s">
        <v>1769</v>
      </c>
      <c r="X16" s="366">
        <f>[1]URBAN!L18</f>
        <v>1.88</v>
      </c>
      <c r="Y16" s="371">
        <f t="shared" si="13"/>
        <v>229.34119999999999</v>
      </c>
      <c r="Z16" s="343">
        <f>Y16*C7</f>
        <v>165.12566399999997</v>
      </c>
      <c r="AA16" s="343">
        <f>Y16*C7*C8</f>
        <v>137.03778855359997</v>
      </c>
      <c r="AB16" s="429">
        <f t="shared" si="6"/>
        <v>64.215536000000014</v>
      </c>
      <c r="AC16" s="430">
        <f t="shared" si="7"/>
        <v>201.25332455359998</v>
      </c>
      <c r="AD16" s="428" t="s">
        <v>1827</v>
      </c>
      <c r="AE16" s="366">
        <f>[1]URBAN!O18</f>
        <v>0.91</v>
      </c>
      <c r="AF16" s="371">
        <f t="shared" si="14"/>
        <v>83.74730000000001</v>
      </c>
      <c r="AG16" s="343">
        <f>AF16*C7</f>
        <v>60.298056000000003</v>
      </c>
      <c r="AH16" s="343">
        <f>AF16*C7*C8</f>
        <v>50.041356674399999</v>
      </c>
      <c r="AI16" s="429">
        <f t="shared" si="8"/>
        <v>23.449244000000007</v>
      </c>
      <c r="AJ16" s="430">
        <f t="shared" si="9"/>
        <v>73.490600674400014</v>
      </c>
      <c r="AK16" s="357"/>
      <c r="AL16" s="344"/>
      <c r="AM16" s="345"/>
      <c r="AN16" s="345"/>
      <c r="AO16" s="345"/>
    </row>
    <row r="17" spans="1:42" x14ac:dyDescent="0.25">
      <c r="A17" s="335">
        <v>6</v>
      </c>
      <c r="B17" s="201" t="s">
        <v>1746</v>
      </c>
      <c r="C17" s="342" t="s">
        <v>1795</v>
      </c>
      <c r="D17" s="366">
        <f>[1]URBAN!D19</f>
        <v>1.52</v>
      </c>
      <c r="E17" s="369">
        <f t="shared" si="10"/>
        <v>126.92</v>
      </c>
      <c r="F17" s="343">
        <f>E17*C7</f>
        <v>91.382400000000004</v>
      </c>
      <c r="G17" s="343">
        <f>E17*C7*C8</f>
        <v>75.838253760000001</v>
      </c>
      <c r="H17" s="429">
        <f t="shared" si="0"/>
        <v>35.537599999999998</v>
      </c>
      <c r="I17" s="430">
        <f t="shared" si="1"/>
        <v>111.37585376</v>
      </c>
      <c r="J17" s="366">
        <f>[1]URBAN!F19</f>
        <v>1.51</v>
      </c>
      <c r="K17" s="369">
        <f t="shared" si="11"/>
        <v>115.8019</v>
      </c>
      <c r="L17" s="343">
        <f>K17*C7</f>
        <v>83.377368000000004</v>
      </c>
      <c r="M17" s="343">
        <f>K17*C7*C8</f>
        <v>69.194877703200007</v>
      </c>
      <c r="N17" s="343">
        <f t="shared" si="2"/>
        <v>32.424531999999999</v>
      </c>
      <c r="O17" s="430">
        <f t="shared" si="3"/>
        <v>101.61940970320001</v>
      </c>
      <c r="P17" s="428" t="s">
        <v>1815</v>
      </c>
      <c r="Q17" s="370">
        <f>[1]URBAN!I19</f>
        <v>2.82</v>
      </c>
      <c r="R17" s="369">
        <f t="shared" si="12"/>
        <v>97.177199999999999</v>
      </c>
      <c r="S17" s="343">
        <f>R17*C7</f>
        <v>69.967584000000002</v>
      </c>
      <c r="T17" s="343">
        <f>R17*C7*C8</f>
        <v>58.066097961600001</v>
      </c>
      <c r="U17" s="343">
        <f t="shared" si="4"/>
        <v>27.209615999999997</v>
      </c>
      <c r="V17" s="430">
        <f t="shared" si="5"/>
        <v>85.27571396159999</v>
      </c>
      <c r="W17" s="428" t="s">
        <v>1770</v>
      </c>
      <c r="X17" s="366">
        <f>[1]URBAN!L19</f>
        <v>2.12</v>
      </c>
      <c r="Y17" s="371">
        <f t="shared" si="13"/>
        <v>258.61880000000002</v>
      </c>
      <c r="Z17" s="343">
        <f>Y17*C7</f>
        <v>186.205536</v>
      </c>
      <c r="AA17" s="343">
        <f>Y17*C7*C8</f>
        <v>154.53197432639999</v>
      </c>
      <c r="AB17" s="429">
        <f t="shared" si="6"/>
        <v>72.413264000000026</v>
      </c>
      <c r="AC17" s="430">
        <f t="shared" si="7"/>
        <v>226.94523832640002</v>
      </c>
      <c r="AD17" s="428" t="s">
        <v>1828</v>
      </c>
      <c r="AE17" s="366">
        <f>[1]URBAN!O19</f>
        <v>0.68</v>
      </c>
      <c r="AF17" s="371">
        <f t="shared" si="14"/>
        <v>62.580400000000004</v>
      </c>
      <c r="AG17" s="343">
        <f>AF17*C7</f>
        <v>45.057887999999998</v>
      </c>
      <c r="AH17" s="343">
        <f>AF17*C7*C8</f>
        <v>37.393541251199998</v>
      </c>
      <c r="AI17" s="429">
        <f t="shared" si="8"/>
        <v>17.522512000000006</v>
      </c>
      <c r="AJ17" s="430">
        <f t="shared" si="9"/>
        <v>54.916053251200005</v>
      </c>
      <c r="AK17" s="357"/>
      <c r="AL17" s="344"/>
      <c r="AM17" s="345"/>
      <c r="AN17" s="345"/>
      <c r="AO17" s="345"/>
    </row>
    <row r="18" spans="1:42" x14ac:dyDescent="0.25">
      <c r="A18" s="335">
        <v>7</v>
      </c>
      <c r="B18" s="201" t="s">
        <v>1840</v>
      </c>
      <c r="C18" s="342" t="s">
        <v>1796</v>
      </c>
      <c r="D18" s="366">
        <f>[1]URBAN!D20</f>
        <v>1.58</v>
      </c>
      <c r="E18" s="369">
        <f t="shared" si="10"/>
        <v>131.93</v>
      </c>
      <c r="F18" s="343">
        <f>E18*C7</f>
        <v>94.989599999999996</v>
      </c>
      <c r="G18" s="343">
        <f>E18*C7*C8</f>
        <v>78.831869040000001</v>
      </c>
      <c r="H18" s="429">
        <f t="shared" si="0"/>
        <v>36.940400000000011</v>
      </c>
      <c r="I18" s="430">
        <f t="shared" si="1"/>
        <v>115.77226904000001</v>
      </c>
      <c r="J18" s="366">
        <f>[1]URBAN!F20</f>
        <v>1.55</v>
      </c>
      <c r="K18" s="369">
        <f t="shared" si="11"/>
        <v>118.8695</v>
      </c>
      <c r="L18" s="343">
        <f>K18*C7</f>
        <v>85.586039999999997</v>
      </c>
      <c r="M18" s="343">
        <f>K18*C7*C8</f>
        <v>71.027854595999997</v>
      </c>
      <c r="N18" s="343">
        <f t="shared" si="2"/>
        <v>33.283460000000005</v>
      </c>
      <c r="O18" s="430">
        <f t="shared" si="3"/>
        <v>104.311314596</v>
      </c>
      <c r="P18" s="428" t="s">
        <v>1816</v>
      </c>
      <c r="Q18" s="370">
        <f>[1]URBAN!I20</f>
        <v>1.93</v>
      </c>
      <c r="R18" s="369">
        <f t="shared" si="12"/>
        <v>66.507800000000003</v>
      </c>
      <c r="S18" s="343">
        <f>R18*C7</f>
        <v>47.885615999999999</v>
      </c>
      <c r="T18" s="343">
        <f>R18*C7*C8</f>
        <v>39.7402727184</v>
      </c>
      <c r="U18" s="343">
        <f t="shared" si="4"/>
        <v>18.622184000000004</v>
      </c>
      <c r="V18" s="430">
        <f t="shared" si="5"/>
        <v>58.362456718400004</v>
      </c>
      <c r="W18" s="428" t="s">
        <v>1771</v>
      </c>
      <c r="X18" s="366">
        <f>[1]URBAN!L20</f>
        <v>1.76</v>
      </c>
      <c r="Y18" s="371">
        <f t="shared" si="13"/>
        <v>214.70239999999998</v>
      </c>
      <c r="Z18" s="343">
        <f>Y18*C7</f>
        <v>154.58572799999999</v>
      </c>
      <c r="AA18" s="343">
        <f>Y18*C7*C8</f>
        <v>128.2906956672</v>
      </c>
      <c r="AB18" s="429">
        <f t="shared" si="6"/>
        <v>60.116671999999994</v>
      </c>
      <c r="AC18" s="430">
        <f t="shared" si="7"/>
        <v>188.40736766719999</v>
      </c>
      <c r="AD18" s="357"/>
      <c r="AE18" s="344"/>
      <c r="AF18" s="344"/>
      <c r="AG18" s="344"/>
      <c r="AH18" s="344"/>
      <c r="AI18" s="344"/>
      <c r="AJ18" s="344"/>
      <c r="AK18" s="344"/>
      <c r="AL18" s="344"/>
      <c r="AM18" s="345"/>
      <c r="AN18" s="345"/>
      <c r="AO18" s="345"/>
    </row>
    <row r="19" spans="1:42" x14ac:dyDescent="0.25">
      <c r="A19" s="335">
        <v>8</v>
      </c>
      <c r="B19" s="201" t="s">
        <v>1747</v>
      </c>
      <c r="C19" s="342" t="s">
        <v>1797</v>
      </c>
      <c r="D19" s="366">
        <f>[1]URBAN!D21</f>
        <v>1.1000000000000001</v>
      </c>
      <c r="E19" s="369">
        <f t="shared" si="10"/>
        <v>91.850000000000009</v>
      </c>
      <c r="F19" s="343">
        <f>E19*C7</f>
        <v>66.132000000000005</v>
      </c>
      <c r="G19" s="343">
        <f>E19*C7*C8</f>
        <v>54.882946799999999</v>
      </c>
      <c r="H19" s="429">
        <f t="shared" si="0"/>
        <v>25.718000000000004</v>
      </c>
      <c r="I19" s="430">
        <f t="shared" si="1"/>
        <v>80.600946800000003</v>
      </c>
      <c r="J19" s="366">
        <f>[1]URBAN!F21</f>
        <v>1.0900000000000001</v>
      </c>
      <c r="K19" s="369">
        <f t="shared" si="11"/>
        <v>83.592100000000002</v>
      </c>
      <c r="L19" s="343">
        <f>K19*C7</f>
        <v>60.186312000000001</v>
      </c>
      <c r="M19" s="343">
        <f>K19*C7*C8</f>
        <v>49.948620328799997</v>
      </c>
      <c r="N19" s="343">
        <f t="shared" si="2"/>
        <v>23.405788000000001</v>
      </c>
      <c r="O19" s="430">
        <f t="shared" si="3"/>
        <v>73.354408328799991</v>
      </c>
      <c r="P19" s="428" t="s">
        <v>1817</v>
      </c>
      <c r="Q19" s="370">
        <f>[1]URBAN!I21</f>
        <v>2.7</v>
      </c>
      <c r="R19" s="369">
        <f t="shared" si="12"/>
        <v>93.042000000000002</v>
      </c>
      <c r="S19" s="343">
        <f>R19*C7</f>
        <v>66.99024</v>
      </c>
      <c r="T19" s="343">
        <f>R19*C7*C8</f>
        <v>55.595200175999999</v>
      </c>
      <c r="U19" s="343">
        <f t="shared" si="4"/>
        <v>26.051760000000002</v>
      </c>
      <c r="V19" s="430">
        <f t="shared" si="5"/>
        <v>81.646960175999993</v>
      </c>
      <c r="W19" s="428" t="s">
        <v>1772</v>
      </c>
      <c r="X19" s="366">
        <f>[1]URBAN!L21</f>
        <v>1.97</v>
      </c>
      <c r="Y19" s="371">
        <f t="shared" si="13"/>
        <v>240.32029999999997</v>
      </c>
      <c r="Z19" s="343">
        <f>Y19*C7</f>
        <v>173.03061599999998</v>
      </c>
      <c r="AA19" s="343">
        <f>Y19*C7*C8</f>
        <v>143.59810821839997</v>
      </c>
      <c r="AB19" s="429">
        <f t="shared" si="6"/>
        <v>67.289683999999994</v>
      </c>
      <c r="AC19" s="430">
        <f t="shared" si="7"/>
        <v>210.88779221839997</v>
      </c>
      <c r="AD19" s="357"/>
      <c r="AE19" s="344"/>
      <c r="AF19" s="344"/>
      <c r="AG19" s="344"/>
      <c r="AH19" s="344"/>
      <c r="AI19" s="344"/>
      <c r="AJ19" s="344"/>
      <c r="AK19" s="344"/>
      <c r="AL19" s="344"/>
      <c r="AM19" s="345"/>
      <c r="AN19" s="345"/>
      <c r="AO19" s="345"/>
    </row>
    <row r="20" spans="1:42" x14ac:dyDescent="0.25">
      <c r="A20" s="335">
        <v>9</v>
      </c>
      <c r="B20" s="201" t="s">
        <v>1748</v>
      </c>
      <c r="C20" s="342" t="s">
        <v>1798</v>
      </c>
      <c r="D20" s="366">
        <f>[1]URBAN!D22</f>
        <v>1.07</v>
      </c>
      <c r="E20" s="369">
        <f t="shared" si="10"/>
        <v>89.344999999999999</v>
      </c>
      <c r="F20" s="343">
        <f>E20*C7</f>
        <v>64.328400000000002</v>
      </c>
      <c r="G20" s="343">
        <f>E20*C7*C8</f>
        <v>53.386139159999999</v>
      </c>
      <c r="H20" s="429">
        <f t="shared" si="0"/>
        <v>25.016599999999997</v>
      </c>
      <c r="I20" s="430">
        <f t="shared" si="1"/>
        <v>78.402739159999996</v>
      </c>
      <c r="J20" s="366">
        <f>[1]URBAN!F22</f>
        <v>1.1200000000000001</v>
      </c>
      <c r="K20" s="369">
        <f t="shared" si="11"/>
        <v>85.892800000000008</v>
      </c>
      <c r="L20" s="343">
        <f>K20*C7</f>
        <v>61.842816000000006</v>
      </c>
      <c r="M20" s="343">
        <f>K20*C7*C8</f>
        <v>51.323352998400004</v>
      </c>
      <c r="N20" s="343">
        <f t="shared" si="2"/>
        <v>24.049984000000002</v>
      </c>
      <c r="O20" s="430">
        <f t="shared" si="3"/>
        <v>75.373336998400006</v>
      </c>
      <c r="P20" s="428" t="s">
        <v>1818</v>
      </c>
      <c r="Q20" s="370">
        <f>[1]URBAN!I22</f>
        <v>3.34</v>
      </c>
      <c r="R20" s="369">
        <f t="shared" si="12"/>
        <v>115.0964</v>
      </c>
      <c r="S20" s="343">
        <f>R20*C7</f>
        <v>82.869407999999993</v>
      </c>
      <c r="T20" s="343">
        <f>R20*C7*C8</f>
        <v>68.773321699199997</v>
      </c>
      <c r="U20" s="343">
        <f t="shared" si="4"/>
        <v>32.22699200000001</v>
      </c>
      <c r="V20" s="430">
        <f t="shared" si="5"/>
        <v>101.00031369920001</v>
      </c>
      <c r="W20" s="428" t="s">
        <v>1773</v>
      </c>
      <c r="X20" s="366">
        <f>[1]URBAN!L22</f>
        <v>1.64</v>
      </c>
      <c r="Y20" s="371">
        <f t="shared" si="13"/>
        <v>200.06359999999998</v>
      </c>
      <c r="Z20" s="343">
        <f>Y20*C7</f>
        <v>144.04579199999998</v>
      </c>
      <c r="AA20" s="343">
        <f>Y20*C7*C8</f>
        <v>119.54360278079997</v>
      </c>
      <c r="AB20" s="429">
        <f t="shared" si="6"/>
        <v>56.017808000000002</v>
      </c>
      <c r="AC20" s="430">
        <f t="shared" si="7"/>
        <v>175.56141078079997</v>
      </c>
      <c r="AD20" s="357"/>
      <c r="AE20" s="344"/>
      <c r="AF20" s="344"/>
      <c r="AG20" s="344"/>
      <c r="AH20" s="344"/>
      <c r="AI20" s="344"/>
      <c r="AJ20" s="344"/>
      <c r="AK20" s="344"/>
      <c r="AL20" s="344"/>
      <c r="AM20" s="345"/>
      <c r="AN20" s="345"/>
      <c r="AO20" s="345"/>
      <c r="AP20" s="298"/>
    </row>
    <row r="21" spans="1:42" x14ac:dyDescent="0.25">
      <c r="A21" s="335">
        <v>10</v>
      </c>
      <c r="B21" s="201" t="s">
        <v>1749</v>
      </c>
      <c r="C21" s="342" t="s">
        <v>1799</v>
      </c>
      <c r="D21" s="366">
        <f>[1]URBAN!D23</f>
        <v>1.34</v>
      </c>
      <c r="E21" s="369">
        <f t="shared" si="10"/>
        <v>111.89</v>
      </c>
      <c r="F21" s="343">
        <f>E21*C7</f>
        <v>80.5608</v>
      </c>
      <c r="G21" s="343">
        <f>E21*C7*C8</f>
        <v>66.85740792</v>
      </c>
      <c r="H21" s="429">
        <f t="shared" si="0"/>
        <v>31.3292</v>
      </c>
      <c r="I21" s="430">
        <f t="shared" si="1"/>
        <v>98.18660792</v>
      </c>
      <c r="J21" s="366">
        <f>[1]URBAN!F23</f>
        <v>1.37</v>
      </c>
      <c r="K21" s="369">
        <f t="shared" si="11"/>
        <v>105.06530000000001</v>
      </c>
      <c r="L21" s="343">
        <f>K21*C7</f>
        <v>75.647016000000008</v>
      </c>
      <c r="M21" s="343">
        <f>K21*C7*C8</f>
        <v>62.779458578400003</v>
      </c>
      <c r="N21" s="343">
        <f t="shared" si="2"/>
        <v>29.418284</v>
      </c>
      <c r="O21" s="430">
        <f t="shared" si="3"/>
        <v>92.19774257840001</v>
      </c>
      <c r="P21" s="428" t="s">
        <v>1819</v>
      </c>
      <c r="Q21" s="370">
        <f>[1]URBAN!I23</f>
        <v>2.83</v>
      </c>
      <c r="R21" s="369">
        <f t="shared" si="12"/>
        <v>97.521799999999999</v>
      </c>
      <c r="S21" s="343">
        <f>R21*C7</f>
        <v>70.215695999999994</v>
      </c>
      <c r="T21" s="343">
        <f>R21*C7*C8</f>
        <v>58.272006110399992</v>
      </c>
      <c r="U21" s="343">
        <f t="shared" si="4"/>
        <v>27.306104000000005</v>
      </c>
      <c r="V21" s="430">
        <f t="shared" si="5"/>
        <v>85.57811011039999</v>
      </c>
      <c r="W21" s="428" t="s">
        <v>1774</v>
      </c>
      <c r="X21" s="366">
        <f>[1]URBAN!L23</f>
        <v>1.63</v>
      </c>
      <c r="Y21" s="371">
        <f t="shared" si="13"/>
        <v>198.84369999999998</v>
      </c>
      <c r="Z21" s="343">
        <f>Y21*C7</f>
        <v>143.167464</v>
      </c>
      <c r="AA21" s="343">
        <f>Y21*C7*C8</f>
        <v>118.81467837359999</v>
      </c>
      <c r="AB21" s="429">
        <f t="shared" si="6"/>
        <v>55.676235999999989</v>
      </c>
      <c r="AC21" s="430">
        <f t="shared" si="7"/>
        <v>174.49091437359999</v>
      </c>
      <c r="AD21" s="357"/>
      <c r="AE21" s="344"/>
      <c r="AF21" s="344"/>
      <c r="AG21" s="344"/>
      <c r="AH21" s="344"/>
      <c r="AI21" s="344"/>
      <c r="AJ21" s="344"/>
      <c r="AK21" s="344"/>
      <c r="AL21" s="344"/>
      <c r="AM21" s="345"/>
      <c r="AN21" s="345"/>
      <c r="AO21" s="345"/>
    </row>
    <row r="22" spans="1:42" x14ac:dyDescent="0.25">
      <c r="A22" s="335">
        <v>11</v>
      </c>
      <c r="B22" s="201" t="s">
        <v>1750</v>
      </c>
      <c r="C22" s="342" t="s">
        <v>1800</v>
      </c>
      <c r="D22" s="366">
        <f>[1]URBAN!D24</f>
        <v>1.44</v>
      </c>
      <c r="E22" s="369">
        <f t="shared" si="10"/>
        <v>120.24</v>
      </c>
      <c r="F22" s="343">
        <f>E22*C7</f>
        <v>86.572799999999987</v>
      </c>
      <c r="G22" s="343">
        <f>E22*C7*C8</f>
        <v>71.846766719999991</v>
      </c>
      <c r="H22" s="429">
        <f t="shared" si="0"/>
        <v>33.667200000000008</v>
      </c>
      <c r="I22" s="430">
        <f t="shared" si="1"/>
        <v>105.51396672</v>
      </c>
      <c r="J22" s="366">
        <f>[1]URBAN!F24</f>
        <v>1.46</v>
      </c>
      <c r="K22" s="369">
        <f t="shared" si="11"/>
        <v>111.9674</v>
      </c>
      <c r="L22" s="343">
        <f>K22*C7</f>
        <v>80.616528000000002</v>
      </c>
      <c r="M22" s="343">
        <f>K22*C7*C8</f>
        <v>66.903656587200004</v>
      </c>
      <c r="N22" s="343">
        <f t="shared" si="2"/>
        <v>31.350871999999995</v>
      </c>
      <c r="O22" s="430">
        <f t="shared" si="3"/>
        <v>98.254528587199999</v>
      </c>
      <c r="P22" s="428" t="s">
        <v>1820</v>
      </c>
      <c r="Q22" s="370">
        <f>[1]URBAN!I24</f>
        <v>3.5</v>
      </c>
      <c r="R22" s="369">
        <f t="shared" si="12"/>
        <v>120.61</v>
      </c>
      <c r="S22" s="343">
        <f>R22*C7</f>
        <v>86.839199999999991</v>
      </c>
      <c r="T22" s="343">
        <f>R22*C7*C8</f>
        <v>72.067852079999994</v>
      </c>
      <c r="U22" s="343">
        <f t="shared" si="4"/>
        <v>33.770800000000008</v>
      </c>
      <c r="V22" s="430">
        <f t="shared" si="5"/>
        <v>105.83865208</v>
      </c>
      <c r="W22" s="428" t="s">
        <v>1775</v>
      </c>
      <c r="X22" s="366">
        <f>[1]URBAN!L24</f>
        <v>1.35</v>
      </c>
      <c r="Y22" s="371">
        <f t="shared" si="13"/>
        <v>164.6865</v>
      </c>
      <c r="Z22" s="343">
        <f>Y22*C7</f>
        <v>118.57427999999999</v>
      </c>
      <c r="AA22" s="343">
        <f>Y22*C7*C8</f>
        <v>98.404794971999991</v>
      </c>
      <c r="AB22" s="429">
        <f t="shared" si="6"/>
        <v>46.112220000000008</v>
      </c>
      <c r="AC22" s="430">
        <f t="shared" si="7"/>
        <v>144.517014972</v>
      </c>
      <c r="AD22" s="357"/>
      <c r="AE22" s="344"/>
      <c r="AF22" s="344"/>
      <c r="AG22" s="344"/>
      <c r="AH22" s="344"/>
      <c r="AI22" s="344"/>
      <c r="AJ22" s="344"/>
      <c r="AK22" s="344"/>
      <c r="AL22" s="344"/>
      <c r="AM22" s="345"/>
      <c r="AN22" s="345"/>
      <c r="AO22" s="345"/>
      <c r="AP22" s="298"/>
    </row>
    <row r="23" spans="1:42" x14ac:dyDescent="0.25">
      <c r="A23" s="335">
        <v>12</v>
      </c>
      <c r="B23" s="201" t="s">
        <v>1751</v>
      </c>
      <c r="C23" s="342" t="s">
        <v>1801</v>
      </c>
      <c r="D23" s="366">
        <f>[1]URBAN!D25</f>
        <v>1.03</v>
      </c>
      <c r="E23" s="369">
        <f t="shared" si="10"/>
        <v>86.004999999999995</v>
      </c>
      <c r="F23" s="343">
        <f>E23*C7</f>
        <v>61.923599999999993</v>
      </c>
      <c r="G23" s="343">
        <f>E23*C7*C8</f>
        <v>51.390395639999994</v>
      </c>
      <c r="H23" s="429">
        <f t="shared" si="0"/>
        <v>24.081400000000002</v>
      </c>
      <c r="I23" s="430">
        <f t="shared" si="1"/>
        <v>75.471795639999996</v>
      </c>
      <c r="J23" s="366">
        <f>[1]URBAN!F25</f>
        <v>1.05</v>
      </c>
      <c r="K23" s="369">
        <f t="shared" si="11"/>
        <v>80.524500000000003</v>
      </c>
      <c r="L23" s="343">
        <f>K23*C7</f>
        <v>57.977640000000001</v>
      </c>
      <c r="M23" s="343">
        <f>K23*C7*C8</f>
        <v>48.115643435999999</v>
      </c>
      <c r="N23" s="343">
        <f t="shared" si="2"/>
        <v>22.546860000000002</v>
      </c>
      <c r="O23" s="430">
        <f t="shared" si="3"/>
        <v>70.662503436000009</v>
      </c>
      <c r="P23" s="428" t="s">
        <v>1821</v>
      </c>
      <c r="Q23" s="370">
        <f>[1]URBAN!I25</f>
        <v>3.98</v>
      </c>
      <c r="R23" s="369">
        <f t="shared" si="12"/>
        <v>137.1508</v>
      </c>
      <c r="S23" s="343">
        <f>R23*C7</f>
        <v>98.748576</v>
      </c>
      <c r="T23" s="343">
        <f>R23*C7*C8</f>
        <v>81.951443222400002</v>
      </c>
      <c r="U23" s="343">
        <f t="shared" si="4"/>
        <v>38.402224000000004</v>
      </c>
      <c r="V23" s="430">
        <f t="shared" si="5"/>
        <v>120.35366722240001</v>
      </c>
      <c r="W23" s="428" t="s">
        <v>1776</v>
      </c>
      <c r="X23" s="366">
        <f>[1]URBAN!L25</f>
        <v>1.77</v>
      </c>
      <c r="Y23" s="371">
        <f t="shared" si="13"/>
        <v>215.92230000000001</v>
      </c>
      <c r="Z23" s="343">
        <f>Y23*C7</f>
        <v>155.464056</v>
      </c>
      <c r="AA23" s="343">
        <f>Y23*C7*C8</f>
        <v>129.0196200744</v>
      </c>
      <c r="AB23" s="429">
        <f t="shared" si="6"/>
        <v>60.458244000000008</v>
      </c>
      <c r="AC23" s="430">
        <f t="shared" si="7"/>
        <v>189.4778640744</v>
      </c>
      <c r="AD23" s="357"/>
      <c r="AE23" s="344"/>
      <c r="AF23" s="344"/>
      <c r="AG23" s="344"/>
      <c r="AH23" s="344"/>
      <c r="AI23" s="344"/>
      <c r="AJ23" s="344"/>
      <c r="AK23" s="344"/>
      <c r="AL23" s="344"/>
      <c r="AM23" s="345"/>
      <c r="AN23" s="345"/>
      <c r="AO23" s="345"/>
    </row>
    <row r="24" spans="1:42" x14ac:dyDescent="0.25">
      <c r="A24" s="335">
        <v>13</v>
      </c>
      <c r="B24" s="201" t="s">
        <v>1752</v>
      </c>
      <c r="C24" s="342" t="s">
        <v>1802</v>
      </c>
      <c r="D24" s="366">
        <f>[1]URBAN!D26</f>
        <v>1.2</v>
      </c>
      <c r="E24" s="369">
        <f t="shared" si="10"/>
        <v>100.2</v>
      </c>
      <c r="F24" s="343">
        <f>E24*C7</f>
        <v>72.144000000000005</v>
      </c>
      <c r="G24" s="343">
        <f>E24*C7*C8</f>
        <v>59.872305600000004</v>
      </c>
      <c r="H24" s="429">
        <f t="shared" si="0"/>
        <v>28.055999999999997</v>
      </c>
      <c r="I24" s="430">
        <f t="shared" si="1"/>
        <v>87.928305600000002</v>
      </c>
      <c r="J24" s="366">
        <f>[1]URBAN!F26</f>
        <v>1.23</v>
      </c>
      <c r="K24" s="369">
        <f t="shared" si="11"/>
        <v>94.328699999999998</v>
      </c>
      <c r="L24" s="343">
        <f>K24*C7</f>
        <v>67.916663999999997</v>
      </c>
      <c r="M24" s="343">
        <f>K24*C7*C8</f>
        <v>56.364039453599993</v>
      </c>
      <c r="N24" s="343">
        <f t="shared" si="2"/>
        <v>26.412036000000001</v>
      </c>
      <c r="O24" s="430">
        <f t="shared" si="3"/>
        <v>82.776075453599987</v>
      </c>
      <c r="P24" s="357"/>
      <c r="Q24" s="344"/>
      <c r="R24" s="347"/>
      <c r="S24" s="347"/>
      <c r="T24" s="344"/>
      <c r="U24" s="344"/>
      <c r="V24" s="344"/>
      <c r="W24" s="342" t="s">
        <v>1777</v>
      </c>
      <c r="X24" s="366">
        <f>[1]URBAN!L26</f>
        <v>1.53</v>
      </c>
      <c r="Y24" s="371">
        <f t="shared" si="13"/>
        <v>186.6447</v>
      </c>
      <c r="Z24" s="343">
        <f>Y24*C7</f>
        <v>134.384184</v>
      </c>
      <c r="AA24" s="343">
        <f>Y24*C7*C8</f>
        <v>111.5254343016</v>
      </c>
      <c r="AB24" s="429">
        <f t="shared" si="6"/>
        <v>52.260515999999996</v>
      </c>
      <c r="AC24" s="430">
        <f t="shared" si="7"/>
        <v>163.7859503016</v>
      </c>
      <c r="AD24" s="357"/>
      <c r="AE24" s="344"/>
      <c r="AF24" s="344"/>
      <c r="AG24" s="344"/>
      <c r="AH24" s="344"/>
      <c r="AI24" s="344"/>
      <c r="AJ24" s="344"/>
      <c r="AK24" s="344"/>
      <c r="AL24" s="344"/>
      <c r="AM24" s="345"/>
      <c r="AN24" s="345"/>
      <c r="AO24" s="345"/>
    </row>
    <row r="25" spans="1:42" x14ac:dyDescent="0.25">
      <c r="A25" s="335">
        <v>14</v>
      </c>
      <c r="B25" s="201" t="s">
        <v>1753</v>
      </c>
      <c r="C25" s="342" t="s">
        <v>1803</v>
      </c>
      <c r="D25" s="366">
        <f>[1]URBAN!D27</f>
        <v>1.4</v>
      </c>
      <c r="E25" s="369">
        <f t="shared" si="10"/>
        <v>116.89999999999999</v>
      </c>
      <c r="F25" s="343">
        <f>E25*C7</f>
        <v>84.167999999999992</v>
      </c>
      <c r="G25" s="343">
        <f>E25*C7*C8</f>
        <v>69.851023199999986</v>
      </c>
      <c r="H25" s="429">
        <f t="shared" si="0"/>
        <v>32.731999999999999</v>
      </c>
      <c r="I25" s="430">
        <f t="shared" si="1"/>
        <v>102.58302319999999</v>
      </c>
      <c r="J25" s="366">
        <f>[1]URBAN!F27</f>
        <v>1.42</v>
      </c>
      <c r="K25" s="369">
        <f t="shared" si="11"/>
        <v>108.89979999999998</v>
      </c>
      <c r="L25" s="343">
        <f>K25*C7</f>
        <v>78.407855999999981</v>
      </c>
      <c r="M25" s="343">
        <f>K25*C7*C8</f>
        <v>65.070679694399985</v>
      </c>
      <c r="N25" s="343">
        <f t="shared" si="2"/>
        <v>30.491944000000004</v>
      </c>
      <c r="O25" s="430">
        <f t="shared" si="3"/>
        <v>95.562623694399988</v>
      </c>
      <c r="P25" s="357"/>
      <c r="Q25" s="344"/>
      <c r="R25" s="344"/>
      <c r="S25" s="344"/>
      <c r="T25" s="344"/>
      <c r="U25" s="344"/>
      <c r="V25" s="344"/>
      <c r="W25" s="342" t="s">
        <v>1778</v>
      </c>
      <c r="X25" s="366">
        <f>[1]URBAN!L27</f>
        <v>1.47</v>
      </c>
      <c r="Y25" s="371">
        <f t="shared" si="13"/>
        <v>179.3253</v>
      </c>
      <c r="Z25" s="343">
        <f>Y25*C7</f>
        <v>129.114216</v>
      </c>
      <c r="AA25" s="343">
        <f>Y25*C7*C8</f>
        <v>107.1518878584</v>
      </c>
      <c r="AB25" s="429">
        <f t="shared" si="6"/>
        <v>50.211084</v>
      </c>
      <c r="AC25" s="430">
        <f t="shared" si="7"/>
        <v>157.36297185839999</v>
      </c>
      <c r="AD25" s="357"/>
      <c r="AE25" s="344"/>
      <c r="AF25" s="344"/>
      <c r="AG25" s="344"/>
      <c r="AH25" s="344"/>
      <c r="AI25" s="344"/>
      <c r="AJ25" s="344"/>
      <c r="AK25" s="344"/>
      <c r="AL25" s="344"/>
      <c r="AM25" s="345"/>
      <c r="AN25" s="345"/>
      <c r="AO25" s="345"/>
    </row>
    <row r="26" spans="1:42" x14ac:dyDescent="0.25">
      <c r="A26" s="335">
        <v>15</v>
      </c>
      <c r="B26" s="201" t="s">
        <v>1754</v>
      </c>
      <c r="C26" s="342" t="s">
        <v>1804</v>
      </c>
      <c r="D26" s="366">
        <f>[1]URBAN!D28</f>
        <v>1.47</v>
      </c>
      <c r="E26" s="369">
        <f t="shared" si="10"/>
        <v>122.745</v>
      </c>
      <c r="F26" s="343">
        <f>E26*C7</f>
        <v>88.376400000000004</v>
      </c>
      <c r="G26" s="343">
        <f>E26*C7*C8</f>
        <v>73.343574360000005</v>
      </c>
      <c r="H26" s="429">
        <f t="shared" si="0"/>
        <v>34.368600000000001</v>
      </c>
      <c r="I26" s="430">
        <f t="shared" si="1"/>
        <v>107.71217436000001</v>
      </c>
      <c r="J26" s="366">
        <f>[1]URBAN!F28</f>
        <v>1.47</v>
      </c>
      <c r="K26" s="369">
        <f t="shared" si="11"/>
        <v>112.73429999999999</v>
      </c>
      <c r="L26" s="343">
        <f>K26*C7</f>
        <v>81.168695999999997</v>
      </c>
      <c r="M26" s="343">
        <f>K26*C7*C8</f>
        <v>67.361900810400002</v>
      </c>
      <c r="N26" s="343">
        <f t="shared" si="2"/>
        <v>31.565603999999993</v>
      </c>
      <c r="O26" s="430">
        <f t="shared" si="3"/>
        <v>98.927504810399995</v>
      </c>
      <c r="P26" s="357"/>
      <c r="Q26" s="344"/>
      <c r="R26" s="344"/>
      <c r="S26" s="344"/>
      <c r="T26" s="344"/>
      <c r="U26" s="344"/>
      <c r="V26" s="344"/>
      <c r="W26" s="342" t="s">
        <v>219</v>
      </c>
      <c r="X26" s="366">
        <f>[1]URBAN!L28</f>
        <v>1.03</v>
      </c>
      <c r="Y26" s="371">
        <f t="shared" si="13"/>
        <v>125.6497</v>
      </c>
      <c r="Z26" s="343">
        <f>Y26*C7</f>
        <v>90.467783999999995</v>
      </c>
      <c r="AA26" s="343">
        <f>Y26*C7*C8</f>
        <v>75.079213941599988</v>
      </c>
      <c r="AB26" s="429">
        <f t="shared" si="6"/>
        <v>35.181916000000001</v>
      </c>
      <c r="AC26" s="430">
        <f t="shared" si="7"/>
        <v>110.26112994159999</v>
      </c>
      <c r="AD26" s="357"/>
      <c r="AE26" s="344"/>
      <c r="AF26" s="344"/>
      <c r="AG26" s="344"/>
      <c r="AH26" s="344"/>
      <c r="AI26" s="344"/>
      <c r="AJ26" s="344"/>
      <c r="AK26" s="344"/>
      <c r="AL26" s="344"/>
      <c r="AM26" s="345"/>
      <c r="AN26" s="345"/>
      <c r="AO26" s="345"/>
    </row>
    <row r="27" spans="1:42" x14ac:dyDescent="0.25">
      <c r="A27" s="335">
        <v>16</v>
      </c>
      <c r="B27" s="201" t="s">
        <v>1755</v>
      </c>
      <c r="C27" s="342" t="s">
        <v>1805</v>
      </c>
      <c r="D27" s="366">
        <f>[1]URBAN!D29</f>
        <v>1.02</v>
      </c>
      <c r="E27" s="369">
        <f t="shared" si="10"/>
        <v>85.17</v>
      </c>
      <c r="F27" s="343">
        <f>E27*C7</f>
        <v>61.322400000000002</v>
      </c>
      <c r="G27" s="343">
        <f>E27*C7*C8</f>
        <v>50.891459759999996</v>
      </c>
      <c r="H27" s="429">
        <f t="shared" si="0"/>
        <v>23.8476</v>
      </c>
      <c r="I27" s="430">
        <f t="shared" si="1"/>
        <v>74.739059760000004</v>
      </c>
      <c r="J27" s="366">
        <f>[1]URBAN!F29</f>
        <v>1.03</v>
      </c>
      <c r="K27" s="369">
        <f t="shared" si="11"/>
        <v>78.990700000000004</v>
      </c>
      <c r="L27" s="343">
        <f>K27*C7</f>
        <v>56.873303999999997</v>
      </c>
      <c r="M27" s="343">
        <f>K27*C7*C8</f>
        <v>47.199154989599997</v>
      </c>
      <c r="N27" s="343">
        <f t="shared" si="2"/>
        <v>22.117396000000006</v>
      </c>
      <c r="O27" s="430">
        <f t="shared" si="3"/>
        <v>69.316550989600003</v>
      </c>
      <c r="P27" s="357"/>
      <c r="Q27" s="344"/>
      <c r="R27" s="344"/>
      <c r="S27" s="344"/>
      <c r="T27" s="344"/>
      <c r="U27" s="344"/>
      <c r="V27" s="344"/>
      <c r="W27" s="342" t="s">
        <v>1779</v>
      </c>
      <c r="X27" s="366">
        <f>[1]URBAN!L29</f>
        <v>1.27</v>
      </c>
      <c r="Y27" s="371">
        <f t="shared" si="13"/>
        <v>154.9273</v>
      </c>
      <c r="Z27" s="343">
        <f>Y27*C7</f>
        <v>111.547656</v>
      </c>
      <c r="AA27" s="343">
        <f>Y27*C7*C8</f>
        <v>92.573399714399997</v>
      </c>
      <c r="AB27" s="429">
        <f t="shared" si="6"/>
        <v>43.379643999999999</v>
      </c>
      <c r="AC27" s="430">
        <f t="shared" si="7"/>
        <v>135.9530437144</v>
      </c>
      <c r="AD27" s="357"/>
      <c r="AE27" s="344"/>
      <c r="AF27" s="344"/>
      <c r="AG27" s="344"/>
      <c r="AH27" s="344"/>
      <c r="AI27" s="344"/>
      <c r="AJ27" s="344"/>
      <c r="AK27" s="344"/>
      <c r="AL27" s="344"/>
      <c r="AM27" s="345"/>
      <c r="AN27" s="346"/>
      <c r="AO27" s="345"/>
    </row>
    <row r="28" spans="1:42" x14ac:dyDescent="0.25">
      <c r="A28" s="335">
        <v>17</v>
      </c>
      <c r="B28" s="201" t="s">
        <v>1756</v>
      </c>
      <c r="C28" s="344"/>
      <c r="D28" s="344"/>
      <c r="E28" s="344"/>
      <c r="F28" s="344"/>
      <c r="G28" s="344"/>
      <c r="H28" s="356"/>
      <c r="I28" s="344"/>
      <c r="J28" s="357"/>
      <c r="K28" s="344"/>
      <c r="L28" s="344"/>
      <c r="M28" s="344"/>
      <c r="N28" s="344"/>
      <c r="O28" s="344"/>
      <c r="P28" s="357"/>
      <c r="Q28" s="344"/>
      <c r="R28" s="344"/>
      <c r="S28" s="344"/>
      <c r="T28" s="344"/>
      <c r="U28" s="344"/>
      <c r="V28" s="344"/>
      <c r="W28" s="342" t="s">
        <v>220</v>
      </c>
      <c r="X28" s="366">
        <f>[1]URBAN!L30</f>
        <v>0.89</v>
      </c>
      <c r="Y28" s="371">
        <f t="shared" si="13"/>
        <v>108.5711</v>
      </c>
      <c r="Z28" s="343">
        <f>Y28*C7</f>
        <v>78.171192000000005</v>
      </c>
      <c r="AA28" s="343">
        <f>Y28*C7*C8</f>
        <v>64.874272240799996</v>
      </c>
      <c r="AB28" s="429">
        <f t="shared" si="6"/>
        <v>30.399907999999996</v>
      </c>
      <c r="AC28" s="430">
        <f t="shared" si="7"/>
        <v>95.274180240799993</v>
      </c>
      <c r="AD28" s="357"/>
      <c r="AE28" s="344"/>
      <c r="AF28" s="344"/>
      <c r="AG28" s="344"/>
      <c r="AH28" s="344"/>
      <c r="AI28" s="344"/>
      <c r="AJ28" s="344"/>
      <c r="AK28" s="344"/>
      <c r="AL28" s="344"/>
      <c r="AM28" s="345"/>
      <c r="AN28" s="345"/>
      <c r="AO28" s="345"/>
    </row>
    <row r="29" spans="1:42" x14ac:dyDescent="0.25">
      <c r="A29" s="335">
        <v>18</v>
      </c>
      <c r="B29" s="201" t="s">
        <v>1757</v>
      </c>
      <c r="C29" s="344"/>
      <c r="D29" s="344"/>
      <c r="E29" s="344"/>
      <c r="F29" s="344"/>
      <c r="G29" s="344"/>
      <c r="H29" s="356"/>
      <c r="I29" s="344"/>
      <c r="J29" s="357"/>
      <c r="K29" s="344"/>
      <c r="L29" s="344"/>
      <c r="M29" s="344"/>
      <c r="N29" s="344"/>
      <c r="O29" s="344"/>
      <c r="P29" s="357"/>
      <c r="Q29" s="344"/>
      <c r="R29" s="344"/>
      <c r="S29" s="344"/>
      <c r="T29" s="344"/>
      <c r="U29" s="344"/>
      <c r="V29" s="344"/>
      <c r="W29" s="342" t="s">
        <v>1780</v>
      </c>
      <c r="X29" s="366">
        <f>[1]URBAN!L31</f>
        <v>0.98</v>
      </c>
      <c r="Y29" s="371">
        <f t="shared" si="13"/>
        <v>119.55019999999999</v>
      </c>
      <c r="Z29" s="343">
        <f>Y29*C7</f>
        <v>86.076143999999985</v>
      </c>
      <c r="AA29" s="343">
        <f>Y29*C7*C8</f>
        <v>71.434591905599987</v>
      </c>
      <c r="AB29" s="429">
        <f t="shared" si="6"/>
        <v>33.474056000000004</v>
      </c>
      <c r="AC29" s="430">
        <f t="shared" si="7"/>
        <v>104.90864790559999</v>
      </c>
      <c r="AD29" s="357"/>
      <c r="AE29" s="344"/>
      <c r="AF29" s="344"/>
      <c r="AG29" s="344"/>
      <c r="AH29" s="344"/>
      <c r="AI29" s="344"/>
      <c r="AJ29" s="344"/>
      <c r="AK29" s="344"/>
      <c r="AL29" s="344"/>
      <c r="AM29" s="345"/>
      <c r="AN29" s="345"/>
      <c r="AO29" s="345"/>
    </row>
    <row r="30" spans="1:42" x14ac:dyDescent="0.25">
      <c r="A30" s="335">
        <v>19</v>
      </c>
      <c r="B30" s="201" t="s">
        <v>1758</v>
      </c>
      <c r="C30" s="344"/>
      <c r="D30" s="344"/>
      <c r="E30" s="344"/>
      <c r="F30" s="344"/>
      <c r="G30" s="344"/>
      <c r="H30" s="356"/>
      <c r="I30" s="344"/>
      <c r="J30" s="357"/>
      <c r="K30" s="344"/>
      <c r="L30" s="344"/>
      <c r="M30" s="344"/>
      <c r="N30" s="344"/>
      <c r="O30" s="344"/>
      <c r="P30" s="357"/>
      <c r="Q30" s="344"/>
      <c r="R30" s="344"/>
      <c r="S30" s="344"/>
      <c r="T30" s="344"/>
      <c r="U30" s="344"/>
      <c r="V30" s="344"/>
      <c r="W30" s="342" t="s">
        <v>1781</v>
      </c>
      <c r="X30" s="366">
        <f>[1]URBAN!L32</f>
        <v>0.94</v>
      </c>
      <c r="Y30" s="371">
        <f t="shared" si="13"/>
        <v>114.67059999999999</v>
      </c>
      <c r="Z30" s="343">
        <f>Y30*C7</f>
        <v>82.562831999999986</v>
      </c>
      <c r="AA30" s="343">
        <f>Y30*C7*C8</f>
        <v>68.518894276799983</v>
      </c>
      <c r="AB30" s="429">
        <f t="shared" si="6"/>
        <v>32.107768000000007</v>
      </c>
      <c r="AC30" s="430">
        <f t="shared" si="7"/>
        <v>100.62666227679999</v>
      </c>
      <c r="AD30" s="357"/>
      <c r="AE30" s="344"/>
      <c r="AF30" s="344"/>
      <c r="AG30" s="344"/>
      <c r="AH30" s="344"/>
      <c r="AI30" s="344"/>
      <c r="AJ30" s="344"/>
      <c r="AK30" s="344"/>
      <c r="AL30" s="344"/>
      <c r="AM30" s="345"/>
      <c r="AN30" s="345"/>
      <c r="AO30" s="345"/>
    </row>
    <row r="31" spans="1:42" x14ac:dyDescent="0.25">
      <c r="A31" s="335">
        <v>20</v>
      </c>
      <c r="B31" s="201" t="s">
        <v>1759</v>
      </c>
      <c r="C31" s="344"/>
      <c r="D31" s="344"/>
      <c r="E31" s="344"/>
      <c r="F31" s="344"/>
      <c r="G31" s="344"/>
      <c r="H31" s="356"/>
      <c r="I31" s="344"/>
      <c r="J31" s="357"/>
      <c r="K31" s="344"/>
      <c r="L31" s="344"/>
      <c r="M31" s="344"/>
      <c r="N31" s="344"/>
      <c r="O31" s="344"/>
      <c r="P31" s="357"/>
      <c r="Q31" s="344"/>
      <c r="R31" s="344"/>
      <c r="S31" s="344"/>
      <c r="T31" s="344"/>
      <c r="U31" s="344"/>
      <c r="V31" s="344"/>
      <c r="W31" s="342" t="s">
        <v>1782</v>
      </c>
      <c r="X31" s="366">
        <f>[1]URBAN!L33</f>
        <v>1.48</v>
      </c>
      <c r="Y31" s="371">
        <f t="shared" si="13"/>
        <v>180.54519999999999</v>
      </c>
      <c r="Z31" s="343">
        <f>Y31*C7</f>
        <v>129.99254399999998</v>
      </c>
      <c r="AA31" s="343">
        <f>Y31*C7*C8</f>
        <v>107.88081226559999</v>
      </c>
      <c r="AB31" s="429">
        <f t="shared" si="6"/>
        <v>50.552656000000013</v>
      </c>
      <c r="AC31" s="430">
        <f t="shared" si="7"/>
        <v>158.4334682656</v>
      </c>
      <c r="AD31" s="357"/>
      <c r="AE31" s="344"/>
      <c r="AF31" s="344"/>
      <c r="AG31" s="344"/>
      <c r="AH31" s="344"/>
      <c r="AI31" s="344"/>
      <c r="AJ31" s="344"/>
      <c r="AK31" s="344"/>
      <c r="AL31" s="344"/>
      <c r="AM31" s="345"/>
      <c r="AN31" s="345"/>
      <c r="AO31" s="345"/>
    </row>
    <row r="32" spans="1:42" x14ac:dyDescent="0.25">
      <c r="A32" s="335">
        <v>21</v>
      </c>
      <c r="B32" s="201" t="s">
        <v>1760</v>
      </c>
      <c r="C32" s="344"/>
      <c r="D32" s="344"/>
      <c r="E32" s="344"/>
      <c r="F32" s="344"/>
      <c r="G32" s="344"/>
      <c r="H32" s="356"/>
      <c r="I32" s="344"/>
      <c r="J32" s="357"/>
      <c r="K32" s="344"/>
      <c r="L32" s="344"/>
      <c r="M32" s="344"/>
      <c r="N32" s="344"/>
      <c r="O32" s="344"/>
      <c r="P32" s="357"/>
      <c r="Q32" s="344"/>
      <c r="R32" s="344"/>
      <c r="S32" s="344"/>
      <c r="T32" s="344"/>
      <c r="U32" s="344"/>
      <c r="V32" s="344"/>
      <c r="W32" s="342" t="s">
        <v>1783</v>
      </c>
      <c r="X32" s="366">
        <f>[1]URBAN!L34</f>
        <v>1.39</v>
      </c>
      <c r="Y32" s="371">
        <f t="shared" si="13"/>
        <v>169.56609999999998</v>
      </c>
      <c r="Z32" s="343">
        <f>Y32*C7</f>
        <v>122.08759199999997</v>
      </c>
      <c r="AA32" s="343">
        <f>Y32*C7*C8</f>
        <v>101.32049260079998</v>
      </c>
      <c r="AB32" s="429">
        <f t="shared" si="6"/>
        <v>47.478508000000005</v>
      </c>
      <c r="AC32" s="430">
        <f t="shared" si="7"/>
        <v>148.79900060079999</v>
      </c>
      <c r="AD32" s="357"/>
      <c r="AE32" s="344"/>
      <c r="AF32" s="344"/>
      <c r="AG32" s="344"/>
      <c r="AH32" s="344"/>
      <c r="AI32" s="344"/>
      <c r="AJ32" s="344"/>
      <c r="AK32" s="344"/>
      <c r="AL32" s="344"/>
      <c r="AM32" s="345"/>
      <c r="AN32" s="345"/>
      <c r="AO32" s="345"/>
    </row>
    <row r="33" spans="1:41" x14ac:dyDescent="0.25">
      <c r="A33" s="335">
        <v>22</v>
      </c>
      <c r="B33" s="201" t="s">
        <v>1761</v>
      </c>
      <c r="C33" s="344"/>
      <c r="D33" s="344"/>
      <c r="E33" s="344"/>
      <c r="F33" s="344"/>
      <c r="G33" s="344"/>
      <c r="H33" s="356"/>
      <c r="I33" s="344"/>
      <c r="J33" s="357"/>
      <c r="K33" s="344"/>
      <c r="L33" s="344"/>
      <c r="M33" s="344"/>
      <c r="N33" s="344"/>
      <c r="O33" s="344"/>
      <c r="P33" s="357"/>
      <c r="Q33" s="344"/>
      <c r="R33" s="344"/>
      <c r="S33" s="344"/>
      <c r="T33" s="344"/>
      <c r="U33" s="344"/>
      <c r="V33" s="344"/>
      <c r="W33" s="342" t="s">
        <v>1784</v>
      </c>
      <c r="X33" s="366">
        <f>[1]URBAN!L35</f>
        <v>1.1499999999999999</v>
      </c>
      <c r="Y33" s="371">
        <f t="shared" si="13"/>
        <v>140.28849999999997</v>
      </c>
      <c r="Z33" s="343">
        <f>Y33*C7</f>
        <v>101.00771999999998</v>
      </c>
      <c r="AA33" s="343">
        <f>Y33*C7*C8</f>
        <v>83.826306827999986</v>
      </c>
      <c r="AB33" s="429">
        <f t="shared" si="6"/>
        <v>39.280779999999993</v>
      </c>
      <c r="AC33" s="430">
        <f t="shared" si="7"/>
        <v>123.10708682799998</v>
      </c>
      <c r="AD33" s="357"/>
      <c r="AE33" s="344"/>
      <c r="AF33" s="344"/>
      <c r="AG33" s="344"/>
      <c r="AH33" s="344"/>
      <c r="AI33" s="344"/>
      <c r="AJ33" s="344"/>
      <c r="AK33" s="344"/>
      <c r="AL33" s="344"/>
      <c r="AM33" s="345"/>
      <c r="AN33" s="345"/>
      <c r="AO33" s="345"/>
    </row>
    <row r="34" spans="1:41" x14ac:dyDescent="0.25">
      <c r="A34" s="335">
        <v>23</v>
      </c>
      <c r="B34" s="201" t="s">
        <v>1762</v>
      </c>
      <c r="C34" s="344"/>
      <c r="D34" s="344"/>
      <c r="E34" s="344"/>
      <c r="F34" s="344"/>
      <c r="G34" s="344"/>
      <c r="H34" s="356"/>
      <c r="I34" s="344"/>
      <c r="J34" s="357"/>
      <c r="K34" s="344"/>
      <c r="L34" s="344"/>
      <c r="M34" s="344"/>
      <c r="N34" s="344"/>
      <c r="O34" s="344"/>
      <c r="P34" s="357"/>
      <c r="Q34" s="344"/>
      <c r="R34" s="344"/>
      <c r="S34" s="344"/>
      <c r="T34" s="344"/>
      <c r="U34" s="344"/>
      <c r="V34" s="344"/>
      <c r="W34" s="342" t="s">
        <v>233</v>
      </c>
      <c r="X34" s="366">
        <f>[1]URBAN!L36</f>
        <v>0.67</v>
      </c>
      <c r="Y34" s="371">
        <f t="shared" si="13"/>
        <v>81.7333</v>
      </c>
      <c r="Z34" s="343">
        <f>Y34*C7</f>
        <v>58.847975999999996</v>
      </c>
      <c r="AA34" s="343">
        <f>Y34*C7*C8</f>
        <v>48.837935282399997</v>
      </c>
      <c r="AB34" s="429">
        <f t="shared" si="6"/>
        <v>22.885324000000004</v>
      </c>
      <c r="AC34" s="430">
        <f t="shared" si="7"/>
        <v>71.723259282399994</v>
      </c>
      <c r="AD34" s="357"/>
      <c r="AE34" s="344"/>
      <c r="AF34" s="344"/>
      <c r="AG34" s="344"/>
      <c r="AH34" s="344"/>
      <c r="AI34" s="344"/>
      <c r="AJ34" s="344"/>
      <c r="AK34" s="344"/>
      <c r="AL34" s="344"/>
      <c r="AM34" s="345"/>
      <c r="AN34" s="345"/>
      <c r="AO34" s="345"/>
    </row>
    <row r="35" spans="1:41" x14ac:dyDescent="0.25">
      <c r="A35" s="335">
        <v>24</v>
      </c>
      <c r="B35" s="201" t="s">
        <v>1763</v>
      </c>
      <c r="C35" s="344"/>
      <c r="D35" s="344"/>
      <c r="E35" s="344"/>
      <c r="F35" s="344"/>
      <c r="G35" s="344"/>
      <c r="H35" s="356"/>
      <c r="I35" s="344"/>
      <c r="J35" s="357"/>
      <c r="K35" s="344"/>
      <c r="L35" s="344"/>
      <c r="M35" s="344"/>
      <c r="N35" s="344"/>
      <c r="O35" s="344"/>
      <c r="P35" s="357"/>
      <c r="Q35" s="344"/>
      <c r="R35" s="344"/>
      <c r="S35" s="344"/>
      <c r="T35" s="344"/>
      <c r="U35" s="344"/>
      <c r="V35" s="344"/>
      <c r="W35" s="342" t="s">
        <v>1785</v>
      </c>
      <c r="X35" s="366">
        <f>[1]URBAN!L37</f>
        <v>1.07</v>
      </c>
      <c r="Y35" s="371">
        <f t="shared" si="13"/>
        <v>130.52930000000001</v>
      </c>
      <c r="Z35" s="343">
        <f>Y35*C7</f>
        <v>93.981096000000008</v>
      </c>
      <c r="AA35" s="343">
        <f>Y35*C7*C8</f>
        <v>77.994911570400006</v>
      </c>
      <c r="AB35" s="429">
        <f t="shared" si="6"/>
        <v>36.548203999999998</v>
      </c>
      <c r="AC35" s="430">
        <f t="shared" si="7"/>
        <v>114.5431155704</v>
      </c>
      <c r="AD35" s="357"/>
      <c r="AE35" s="344"/>
      <c r="AF35" s="344"/>
      <c r="AG35" s="344"/>
      <c r="AH35" s="344"/>
      <c r="AI35" s="344"/>
      <c r="AJ35" s="344"/>
      <c r="AK35" s="344"/>
      <c r="AL35" s="344"/>
      <c r="AM35" s="345"/>
      <c r="AN35" s="345"/>
      <c r="AO35" s="345"/>
    </row>
    <row r="36" spans="1:41" x14ac:dyDescent="0.25">
      <c r="A36" s="335">
        <v>25</v>
      </c>
      <c r="B36" s="201" t="s">
        <v>1764</v>
      </c>
      <c r="C36" s="344"/>
      <c r="D36" s="344"/>
      <c r="E36" s="344"/>
      <c r="F36" s="344"/>
      <c r="G36" s="344"/>
      <c r="H36" s="356"/>
      <c r="I36" s="344"/>
      <c r="J36" s="357"/>
      <c r="K36" s="344"/>
      <c r="L36" s="344"/>
      <c r="M36" s="344"/>
      <c r="N36" s="344"/>
      <c r="O36" s="344"/>
      <c r="P36" s="357"/>
      <c r="Q36" s="344"/>
      <c r="R36" s="344"/>
      <c r="S36" s="344"/>
      <c r="T36" s="344"/>
      <c r="U36" s="344"/>
      <c r="V36" s="344"/>
      <c r="W36" s="342" t="s">
        <v>234</v>
      </c>
      <c r="X36" s="366">
        <f>[1]URBAN!L38</f>
        <v>0.62</v>
      </c>
      <c r="Y36" s="371">
        <f t="shared" si="13"/>
        <v>75.633799999999994</v>
      </c>
      <c r="Z36" s="343">
        <f>Y36*C7</f>
        <v>54.456335999999993</v>
      </c>
      <c r="AA36" s="343">
        <f>Y36*C7*C8</f>
        <v>45.193313246399995</v>
      </c>
      <c r="AB36" s="429">
        <f t="shared" si="6"/>
        <v>21.177464000000001</v>
      </c>
      <c r="AC36" s="430">
        <f t="shared" si="7"/>
        <v>66.370777246399996</v>
      </c>
      <c r="AD36" s="357"/>
      <c r="AE36" s="344"/>
      <c r="AF36" s="344"/>
      <c r="AG36" s="344"/>
      <c r="AH36" s="344"/>
      <c r="AI36" s="344"/>
      <c r="AJ36" s="344"/>
      <c r="AK36" s="344"/>
      <c r="AL36" s="344"/>
      <c r="AM36" s="345"/>
      <c r="AN36" s="345"/>
      <c r="AO36" s="345"/>
    </row>
    <row r="38" spans="1:41" x14ac:dyDescent="0.25">
      <c r="H38" s="348"/>
    </row>
    <row r="39" spans="1:41" x14ac:dyDescent="0.25">
      <c r="H39" s="298"/>
    </row>
    <row r="40" spans="1:41" x14ac:dyDescent="0.25">
      <c r="M40" s="298"/>
      <c r="N40" s="298"/>
      <c r="O40" s="298"/>
    </row>
  </sheetData>
  <mergeCells count="10">
    <mergeCell ref="W9:AC9"/>
    <mergeCell ref="AD9:AJ9"/>
    <mergeCell ref="AK9:AO9"/>
    <mergeCell ref="B11:AO11"/>
    <mergeCell ref="B2:G2"/>
    <mergeCell ref="A7:B7"/>
    <mergeCell ref="A8:B8"/>
    <mergeCell ref="C9:I9"/>
    <mergeCell ref="J9:O9"/>
    <mergeCell ref="P9:V9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D535-7199-486D-9543-A443CD26764C}">
  <dimension ref="A1:N102"/>
  <sheetViews>
    <sheetView workbookViewId="0">
      <selection activeCell="J33" sqref="J33"/>
    </sheetView>
  </sheetViews>
  <sheetFormatPr defaultRowHeight="13.2" x14ac:dyDescent="0.25"/>
  <cols>
    <col min="5" max="5" width="13" customWidth="1"/>
    <col min="6" max="6" width="13.109375" customWidth="1"/>
    <col min="10" max="10" width="9.6640625" bestFit="1" customWidth="1"/>
    <col min="14" max="14" width="9.5546875" customWidth="1"/>
  </cols>
  <sheetData>
    <row r="1" spans="1:14" x14ac:dyDescent="0.25">
      <c r="A1" s="274"/>
      <c r="B1" s="274" t="s">
        <v>1973</v>
      </c>
      <c r="C1" s="274"/>
    </row>
    <row r="2" spans="1:14" x14ac:dyDescent="0.25">
      <c r="A2" s="268" t="s">
        <v>1975</v>
      </c>
      <c r="B2" s="268" t="s">
        <v>1809</v>
      </c>
      <c r="C2" s="268" t="s">
        <v>1822</v>
      </c>
      <c r="F2" s="274"/>
      <c r="G2" s="274" t="s">
        <v>1976</v>
      </c>
      <c r="K2" s="296"/>
      <c r="L2" s="295"/>
    </row>
    <row r="3" spans="1:14" x14ac:dyDescent="0.25">
      <c r="A3" s="289">
        <v>1</v>
      </c>
      <c r="B3" s="290">
        <v>1</v>
      </c>
      <c r="C3" s="290">
        <v>3</v>
      </c>
      <c r="E3" s="283" t="s">
        <v>1971</v>
      </c>
      <c r="F3" s="155">
        <f>'Client Entry'!C12</f>
        <v>1</v>
      </c>
      <c r="K3" s="254"/>
      <c r="L3" s="295"/>
    </row>
    <row r="4" spans="1:14" x14ac:dyDescent="0.25">
      <c r="A4" s="289">
        <v>2</v>
      </c>
      <c r="B4" s="290"/>
      <c r="C4" s="290">
        <v>3</v>
      </c>
      <c r="E4" s="272" t="s">
        <v>1963</v>
      </c>
      <c r="F4" s="259">
        <f>_xlfn.IFS(RURAL!E45=RURAL!C14,RURAL!E14,RURAL!E45=RURAL!C15,RURAL!E15,RURAL!E45=RURAL!C16,RURAL!E16,RURAL!E45=RURAL!C17,RURAL!E17,RURAL!E45=RURAL!C18,RURAL!E18,RURAL!E45=RURAL!C19,RURAL!E19,RURAL!E45=RURAL!C20,RURAL!E20,RURAL!E45=RURAL!C21,RURAL!E21,RURAL!E45=RURAL!C22,RURAL!E22,RURAL!E45=RURAL!C23,RURAL!E23,RURAL!E45=RURAL!C24,RURAL!E24,RURAL!E45=RURAL!C25,RURAL!E25,RURAL!E45=RURAL!C26,RURAL!E26,RURAL!E45=RURAL!C27,RURAL!E27,RURAL!E45=RURAL!C28,RURAL!E28,RURAL!E45=RURAL!C29,RURAL!E29)</f>
        <v>116.9</v>
      </c>
      <c r="G4" s="314">
        <f>_xlfn.IFS(F3=1,F4*B3,F3=2,F4*B3,F3=3,F4*B3,F3=4,F4*B3,F3=A7,F4*B3,F3=A8,F4*B3,F3=A9,F4*B3,F3=A10,F4*B3,F3=A11,F4*B3,F3=A12,F4*B3,F3=A13,F4*B3,F3=A14,F4*B3,F3=A15,F4*B3,F3=A16,F4*B3,F3=A17,F4*B3,F3=A18,F4*B3,F3=A19,F4*B3,F3=A20,F4*B3,F3=A21,F4*B3,F3=A22,F4*B3,F3=A23,F4*B23,F3=A24,F4*B23,F3=A25,F4*B23,F3=A26,F4*B23,F3=A27,F4*B23,F3=A28,F4*B23,F3=A29,F4*B23,F3=A30,F4*B30,F3=A31,F4*B30,F3=32,F4*B30,F3=A32,F4*B30,F3=A33,F4*B30,F3=A34,F4*B30,F3=A35,F4*B30,F3=A36,F4*B30,F3=A37,F4*B37,F3=A38,F4*B37,F3=A39,F4*B37,F3=A40,F4*B37,F3=A41,F4*B37,F3=A42,F4*B37,F3=A43,F4*B37,F3=A44,F4*B44,F3=A45,F4*B44,F3=A46,F4*B44,F3=A47,F4*B44,F3=A48,F4*B44,F3=A49,F4*B44,F3=A50,F4*B44,F3=A51,F4*B51,F3=A52,F4*B51,F3=A53,F4*B51,F3=A54,F4*B51,F3=A55,F4*B51,F3=A56,F4*B51,F3=A57,F4*B51,F3=A58,F4*B58,F3=A59,F4*B58,F3=A60,F4*B58,F3=A61,F4*B58,F3=A62,F4*B58,F3=A63,F4*B58,F3=A64,F4*B58,F3=A65,F4*B65,F3=A66,F4*B65,F3=A67,F4*B65,F3=A68,F4*B65,F3=A69,F4*B65,F3=A70,F4*B65,F3=A71,F4*B65,F3=A72,F4*B72,F3=A73,F4*B72,F3=A74,F4*B72,F3=A75,F4*B72,F3=A76,F4*B72,F3=A77,F4*B72,F3=A78,F4*B72,F3=A79,F4*B79,F3=A80,F4*B79,F3=A81,F4*B79,F3=A82,F4*B79,F3=A83,F4*B79,F3=A84,F4*B79,F3=A85,F4*B79,F3=A86,F4*B86,F3=A87,F4*B86,F3=A88,F4*B86,F3=A89,F4*B86,F3=A90,F4*B86,F3=A91,F4*B86,F3=A92,F4*B86,#REF!=A93,F4*B93,F3=A94,F4*B93,F3=A95,F4*B93,F3=A96,F4*B93,F3=A97,F4*B93,F3=A98,F4*B93,F3=A99,F4*B93,F3=A100,F4*B100,F3=A101,F4*B100,F3=A102,F4*B100)</f>
        <v>116.9</v>
      </c>
      <c r="J4" s="354">
        <f>RURAL!Q7</f>
        <v>0.82989999999999997</v>
      </c>
      <c r="K4" s="295"/>
    </row>
    <row r="5" spans="1:14" x14ac:dyDescent="0.25">
      <c r="A5" s="289">
        <v>3</v>
      </c>
      <c r="B5" s="290"/>
      <c r="C5" s="290">
        <v>3</v>
      </c>
      <c r="E5" s="272" t="s">
        <v>1964</v>
      </c>
      <c r="F5" s="259">
        <f>_xlfn.IFS(RURAL!E46=RURAL!C14,RURAL!G14,RURAL!E46=RURAL!C15,RURAL!G15,RURAL!E46=RURAL!C16,RURAL!G16,RURAL!E46=RURAL!C17,RURAL!G17,RURAL!E46=RURAL!C18,RURAL!G18,RURAL!E46=RURAL!C19,RURAL!G19,RURAL!E46=RURAL!C20,RURAL!G20,RURAL!E46=RURAL!C21,RURAL!G21,RURAL!E46=RURAL!C22,RURAL!G22,RURAL!E46=RURAL!C23,RURAL!G23,RURAL!E46=RURAL!C24,RURAL!G24,RURAL!E46=RURAL!C25,RURAL!G25,RURAL!E46=RURAL!C26,RURAL!G26,RURAL!E46=RURAL!C27,RURAL!G27,RURAL!E46=RURAL!C28,RURAL!G28,RURAL!E46=RURAL!C29,RURAL!G29)</f>
        <v>108.9</v>
      </c>
      <c r="G5" s="314">
        <f>_xlfn.IFS(F3=A3,B3*F5,F3=A4,B3*F5,F3=A5,B3*F5,F3=A6,B3*F5,F3=A7,B3*F5,F3=A8,B3*F5,F3=A9,B3*F5,F3=A10,B3*F5,F3=A11,B3*F5,F3=A12,B3*F5,F3=A13,B3*F5,F3=A14,B3*F5,F3=A15,B3*F5,F3=A16,B3*F5,F3=A17,B3*F5,F3=A18,B3*F5,F3=A18,B3*F5,F3=A19,B3*F5,F3=A20,B3*F5,F3=A21,B3*F5,F3=A22,B3*F5,F3=A23,B23*F5,F3=A24,B23*F5,F3=A25,B23*F5,F3=A26,B23*F5,F3=A27,B23*F5,F3=A28,B23*F5,F3=A29,B23*F5,F3=A30,B30*F5,F3=A31,B30*F5,F3=A32,B30*F5,F3=A33,B30*F5,F3=A34,B30*F5,F3=A35,B30*F5,F3=A36,B30*F5,F3=A37,B37*F5,F3=A38,B37*F5,F3=A39,B37*F5,F3=A40,B37*F5,F3=A41,B37*F5,F3=A42,B37*F5,F3=A43,B37*F5,F3=A44,B44*F5,F3=A45,B44*F5,F3=A46,B44*F5,F3=A47,B44*F5,F3=A48,B44*F5,F3=A49,B44*F5,F3=A50,B44*F5,F3=A51,B51*F5,F3=A52,B51*F5,F3=A53,B51*F5,F3=A54,B51*F5,F3=A55,B51*F5,F3=A56,B51*F5,F3=A57,B51*F5,F3=A58,B58*F5,F3=A59,B58*F5,F3=A60,B58*F5,F3=A61,B58*F5,F3=A62,B58*F5,F3=A63,B58*F5,F3=A64,B58*F5,F3=A65,B65*F5,F3=A66,B65*F5,F3=A67,B65*F5,F3=A68,B65*F5,F3=A69,B65*F5,F3=A70,B65*F5,F3=A71,B65*F5,F3=A72,B72*F5,F3=A73,B72*F5,F3=A74,B72*F5,F3=A75,B72*F5,F3=A76,B72*F5,F3=A77,B72*F5,F3=A78,B72*F5,F3=A79,B79*F5,F3=A80,B79*F5,F3=A81,B79*F5,F3=A82,B79*F5,F3=A83,B79*F5,F3=A84,B79*F5,F3=A85,B79*F5,F3=A86,B86*F5,F3=A87,B86*F5,F3=A88,B86*F5,F3=A89,B86*F5,F3=A90,B86*F5,F3=A91,B86*F5,F3=A92,B86*F5,F3=A93,B93*F5,F3=A94,B93*F5,F3=A95,B93*F5,F3=A96,B93*F5,F3=A97,B93*F5,F3=A98,B93*F5,F3=A99,B93*F5,F3=A100,B100*F5,F3=A101,B100*F5,F3=A102,B100*F5)</f>
        <v>108.9</v>
      </c>
      <c r="J5" s="295"/>
      <c r="K5" s="295"/>
    </row>
    <row r="6" spans="1:14" x14ac:dyDescent="0.25">
      <c r="A6" s="289">
        <v>4</v>
      </c>
      <c r="B6" s="290"/>
      <c r="C6" s="290">
        <v>1</v>
      </c>
      <c r="E6" s="273" t="s">
        <v>1965</v>
      </c>
      <c r="F6" s="259">
        <f>_xlfn.IFS(RURAL!E47=RURAL!H14,RURAL!J14,RURAL!E47=RURAL!H15,RURAL!J15,RURAL!E47=RURAL!H16,RURAL!J16,RURAL!E47=RURAL!H17,RURAL!J17,RURAL!E47=RURAL!H18,RURAL!J18,RURAL!E47=RURAL!H19,RURAL!J19,RURAL!E47=RURAL!H20,RURAL!J20,RURAL!E47=RURAL!H21,RURAL!J21,RURAL!E47=RURAL!H22,RURAL!J22,RURAL!E47=RURAL!H23,RURAL!J23,RURAL!E47=RURAL!H24,RURAL!J24,RURAL!E47=RURAL!H25,RURAL!J25)</f>
        <v>93.04</v>
      </c>
      <c r="G6" s="99"/>
      <c r="J6" s="297"/>
      <c r="K6" s="295"/>
    </row>
    <row r="7" spans="1:14" x14ac:dyDescent="0.25">
      <c r="A7" s="289">
        <v>5</v>
      </c>
      <c r="B7" s="290"/>
      <c r="C7" s="290">
        <v>1</v>
      </c>
      <c r="E7" s="272" t="s">
        <v>1966</v>
      </c>
      <c r="F7" s="260">
        <f>_xlfn.IFS(RURAL!E48=RURAL!K14,RURAL!M14,RURAL!E48=RURAL!K15,RURAL!M15,RURAL!E48=RURAL!K16,RURAL!M16,RURAL!E48=RURAL!K17,RURAL!M17,RURAL!E48=RURAL!K18,RURAL!M18,RURAL!E48=RURAL!K19,RURAL!M19,RURAL!E48=RURAL!K20,RURAL!M20,RURAL!E48=RURAL!K21,RURAL!M21,RURAL!E48=RURAL!K22,RURAL!M22,RURAL!E48=RURAL!K23,RURAL!M23,RURAL!E48=RURAL!K24,RURAL!M24,RURAL!E48=RURAL!K25,RURAL!M25,RURAL!E48=RURAL!K26,RURAL!M26,RURAL!E48=RURAL!K27,RURAL!M27,RURAL!E48=RURAL!K28,RURAL!M28,RURAL!E48=RURAL!K29,RURAL!M29,RURAL!E48=RURAL!K30,RURAL!M30,RURAL!E48=RURAL!K31,RURAL!M31,RURAL!E48=RURAL!K32,RURAL!M32,RURAL!E48=RURAL!K33,RURAL!M33,RURAL!E48=RURAL!K34,RURAL!M34,RURAL!E48=RURAL!K35,RURAL!M35,RURAL!E48=RURAL!K36,RURAL!M36,RURAL!E48=RURAL!K37,RURAL!M37,RURAL!E48=RURAL!K38,RURAL!M38)</f>
        <v>179.33</v>
      </c>
      <c r="G7" s="99"/>
    </row>
    <row r="8" spans="1:14" x14ac:dyDescent="0.25">
      <c r="A8" s="289">
        <v>6</v>
      </c>
      <c r="B8" s="290"/>
      <c r="C8" s="290">
        <v>1</v>
      </c>
      <c r="E8" s="272" t="s">
        <v>1967</v>
      </c>
      <c r="F8" s="260">
        <f>_xlfn.IFS(RURAL!E49=RURAL!N14,RURAL!P14,RURAL!E49=RURAL!N15,RURAL!P15,RURAL!E49=RURAL!N16,RURAL!P16,RURAL!E49=RURAL!N17,RURAL!P17,RURAL!E49=RURAL!N18,RURAL!P18,RURAL!E49=RURAL!N19,RURAL!P19)</f>
        <v>160.13</v>
      </c>
      <c r="G8" s="314">
        <f>_xlfn.IFS(F3=A3,F8*C3,F3=A4,F8*C3,F3=A5,F8*C3,F3=A6,F8*C6,F3=A7,F8*C6,F3=A8,F8*C6,F3=A9,F8*C6,F3=A10,F8*C6,F3=A11,F8*C6,F3=A12,F8*C6,F3=A13,F8*C6,F3=A14,F8*C6,F3=A15,F8*C6,F3=A16,F8*C6,F3=A17,F8*C6,F3=A18,F8*C6,F3=A19,F8*C6,F3=A20,F8*C6,F3=A21,F8*C6,F3=A22,F8*C6,F3=A23,F8*C6,F3=A24,F8*C6,F3=A25,F8*C6,F3=A26,F8*C6,F3=A27,F8*C6,F3=A28,F8*C6,F3=A29,F8*C6,F3=A30,F8*C6,F3=A31,F8*C6,F3=A32,F8*C6,F3=A33,F8*C6,F3=A34,F8*C6,F3=A35,F8*C6,F3=A36,F8*C6,F3=A37,F8*C6,F3=A38,F8*C6,F3=A39,F8*C6,F3=A40,F8*C6,F3=A41,F8*C6,F3=A42,F8*C6,F3=A43,F8*C6,F3=A44,F8*C6,F3=A45,F8*C6,F3=A46,F8*C6,F3=A47,F8*C6,F3=A48,F8*C6,F3=A49,F8*C6,F3=A50,F8*C6,F3=A51,F8*C6,F3=A52,F8*C6,F3=A53,F8*C6,F3=A54,F8*C6,F3=A55,F8*C6,F3=A56,F8*C6,F3=A57,F8*C6,F3=A58,F8*C6,F3=A59,F8*C6,F3=A60,F8*C6,F3=A61,F8*C6,F3=A62,F8*C6,F3=A63,F8*C6,F3=A64,F8*C6,F3=A65,F8*C6,F3=A66,F8*C6,F3=A67,F8*C6,F3=A68,F8*C6,F3=A69,F8*C6,F3=A70,F8*C6,F3=A71,F8*C6,F3=A72,F8*C6,F3=A73,F8*C6,F3=A74,F8*C6,F3=A75,F8*C6,F3=A76,F8*C6,F3=A77,F8*C6,F3=A78,F8*C6,F3=A79,F8*C6,F3=A80,F8*C6,F3=A81,F8*C6,F3=A82,F8*C6,F3=A83,F8*C6,F3=A84,F8*C6,F3=A85,F8*C6,F3=A86,F8*C6,F3=A87,F8*C6,F3=A88,F8*C6,F3=A89,F8*C6,F3=A90,F8*C6,F3=A91,F8*C6,F3=A92,F8*C6,F3=A93,F8*C6,F3=A94,F8*C6,F3=A95,F8*C6,F3=A96,F8*C6,F3=A97,F8*C6,F3=A98,F8*C6,F3=A99,F8*C6,F3=A100,F8*C6,F3=A101,F8*C6,F3=A102,F8*C6)</f>
        <v>480.39</v>
      </c>
      <c r="H8" s="274"/>
    </row>
    <row r="9" spans="1:14" x14ac:dyDescent="0.25">
      <c r="A9" s="289">
        <v>7</v>
      </c>
      <c r="B9" s="290"/>
      <c r="C9" s="290">
        <v>1</v>
      </c>
      <c r="E9" s="243" t="s">
        <v>1950</v>
      </c>
      <c r="F9" s="260">
        <f>RURAL!Q14</f>
        <v>116.46</v>
      </c>
      <c r="G9" s="99"/>
    </row>
    <row r="10" spans="1:14" ht="13.8" thickBot="1" x14ac:dyDescent="0.3">
      <c r="A10" s="289">
        <v>8</v>
      </c>
      <c r="B10" s="290"/>
      <c r="C10" s="290">
        <v>1</v>
      </c>
    </row>
    <row r="11" spans="1:14" x14ac:dyDescent="0.25">
      <c r="A11" s="289">
        <v>9</v>
      </c>
      <c r="B11" s="290"/>
      <c r="C11" s="290">
        <v>1</v>
      </c>
      <c r="E11" s="317" t="s">
        <v>1980</v>
      </c>
      <c r="F11" s="303"/>
      <c r="G11" s="303"/>
      <c r="H11" s="303"/>
      <c r="I11" s="303"/>
      <c r="J11" s="303"/>
      <c r="K11" s="303"/>
      <c r="L11" s="303"/>
      <c r="M11" s="303"/>
      <c r="N11" s="304"/>
    </row>
    <row r="12" spans="1:14" x14ac:dyDescent="0.25">
      <c r="A12" s="289">
        <v>10</v>
      </c>
      <c r="B12" s="290"/>
      <c r="C12" s="290">
        <v>1</v>
      </c>
      <c r="E12" s="253"/>
      <c r="F12" s="161"/>
      <c r="G12" s="161"/>
      <c r="H12" s="161"/>
      <c r="I12" s="245" t="s">
        <v>1947</v>
      </c>
      <c r="J12" s="261">
        <f>G4+G5+F6+F7+G8+F9</f>
        <v>1095.02</v>
      </c>
      <c r="K12" s="99"/>
      <c r="L12" s="99"/>
      <c r="M12" s="99"/>
      <c r="N12" s="305"/>
    </row>
    <row r="13" spans="1:14" x14ac:dyDescent="0.25">
      <c r="A13" s="289">
        <v>11</v>
      </c>
      <c r="B13" s="290"/>
      <c r="C13" s="290">
        <v>1</v>
      </c>
      <c r="E13" s="253"/>
      <c r="F13" s="161"/>
      <c r="G13" s="161"/>
      <c r="H13" s="161"/>
      <c r="I13" s="161"/>
      <c r="J13" s="161"/>
      <c r="K13" s="99"/>
      <c r="L13" s="99"/>
      <c r="M13" s="99"/>
      <c r="N13" s="305"/>
    </row>
    <row r="14" spans="1:14" x14ac:dyDescent="0.25">
      <c r="A14" s="289">
        <v>12</v>
      </c>
      <c r="B14" s="290"/>
      <c r="C14" s="290">
        <v>1</v>
      </c>
      <c r="E14" s="251" t="s">
        <v>1949</v>
      </c>
      <c r="F14" s="161"/>
      <c r="G14" s="161"/>
      <c r="H14" s="161"/>
      <c r="I14" s="161"/>
      <c r="J14" s="161"/>
      <c r="K14" s="99"/>
      <c r="L14" s="99"/>
      <c r="M14" s="99"/>
      <c r="N14" s="305"/>
    </row>
    <row r="15" spans="1:14" x14ac:dyDescent="0.25">
      <c r="A15" s="289">
        <v>13</v>
      </c>
      <c r="B15" s="290"/>
      <c r="C15" s="290">
        <v>1</v>
      </c>
      <c r="E15" s="253"/>
      <c r="F15" s="161"/>
      <c r="G15" s="161"/>
      <c r="H15" s="161"/>
      <c r="I15" s="255" t="s">
        <v>1943</v>
      </c>
      <c r="J15" s="262">
        <f>J12*RURAL!Q6</f>
        <v>788.4144</v>
      </c>
      <c r="K15" s="99"/>
      <c r="L15" s="99"/>
      <c r="M15" s="99"/>
      <c r="N15" s="305"/>
    </row>
    <row r="16" spans="1:14" x14ac:dyDescent="0.25">
      <c r="A16" s="289">
        <v>14</v>
      </c>
      <c r="B16" s="290"/>
      <c r="C16" s="290">
        <v>1</v>
      </c>
      <c r="E16" s="253"/>
      <c r="F16" s="161"/>
      <c r="G16" s="161"/>
      <c r="H16" s="161"/>
      <c r="I16" s="161"/>
      <c r="J16" s="161"/>
      <c r="K16" s="99"/>
      <c r="L16" s="99"/>
      <c r="M16" s="99"/>
      <c r="N16" s="305"/>
    </row>
    <row r="17" spans="1:14" x14ac:dyDescent="0.25">
      <c r="A17" s="289">
        <v>15</v>
      </c>
      <c r="B17" s="290"/>
      <c r="C17" s="290">
        <v>1</v>
      </c>
      <c r="E17" s="251" t="s">
        <v>1962</v>
      </c>
      <c r="F17" s="161"/>
      <c r="G17" s="161"/>
      <c r="H17" s="161"/>
      <c r="I17" s="161"/>
      <c r="J17" s="161"/>
      <c r="K17" s="99"/>
      <c r="L17" s="99"/>
      <c r="M17" s="99"/>
      <c r="N17" s="305"/>
    </row>
    <row r="18" spans="1:14" x14ac:dyDescent="0.25">
      <c r="A18" s="289">
        <v>16</v>
      </c>
      <c r="B18" s="290"/>
      <c r="C18" s="290">
        <v>1</v>
      </c>
      <c r="E18" s="253"/>
      <c r="F18" s="161"/>
      <c r="G18" s="161"/>
      <c r="H18" s="161"/>
      <c r="I18" s="255" t="s">
        <v>1944</v>
      </c>
      <c r="J18" s="262">
        <f>J15*RURAL!Q7</f>
        <v>654.30511056</v>
      </c>
      <c r="K18" s="353"/>
      <c r="L18" s="99"/>
      <c r="M18" s="99"/>
      <c r="N18" s="305"/>
    </row>
    <row r="19" spans="1:14" x14ac:dyDescent="0.25">
      <c r="A19" s="289">
        <v>17</v>
      </c>
      <c r="B19" s="290"/>
      <c r="C19" s="290">
        <v>1</v>
      </c>
      <c r="E19" s="253"/>
      <c r="F19" s="161"/>
      <c r="G19" s="161"/>
      <c r="H19" s="161"/>
      <c r="I19" s="161"/>
      <c r="J19" s="161"/>
      <c r="K19" s="99"/>
      <c r="L19" s="99"/>
      <c r="M19" s="99"/>
      <c r="N19" s="305"/>
    </row>
    <row r="20" spans="1:14" x14ac:dyDescent="0.25">
      <c r="A20" s="289">
        <v>18</v>
      </c>
      <c r="B20" s="290"/>
      <c r="C20" s="290">
        <v>1</v>
      </c>
      <c r="E20" s="251" t="s">
        <v>1945</v>
      </c>
      <c r="F20" s="161"/>
      <c r="G20" s="161"/>
      <c r="H20" s="161"/>
      <c r="I20" s="161"/>
      <c r="J20" s="161"/>
      <c r="K20" s="99"/>
      <c r="L20" s="99"/>
      <c r="M20" s="99"/>
      <c r="N20" s="305"/>
    </row>
    <row r="21" spans="1:14" x14ac:dyDescent="0.25">
      <c r="A21" s="289">
        <v>19</v>
      </c>
      <c r="B21" s="290"/>
      <c r="C21" s="290">
        <v>1</v>
      </c>
      <c r="E21" s="253"/>
      <c r="F21" s="161"/>
      <c r="G21" s="161"/>
      <c r="H21" s="161"/>
      <c r="I21" s="255" t="s">
        <v>1946</v>
      </c>
      <c r="J21" s="262">
        <f>J12-J15</f>
        <v>306.60559999999998</v>
      </c>
      <c r="K21" s="99"/>
      <c r="L21" s="99"/>
      <c r="M21" s="99"/>
      <c r="N21" s="305"/>
    </row>
    <row r="22" spans="1:14" x14ac:dyDescent="0.25">
      <c r="A22" s="289">
        <v>20</v>
      </c>
      <c r="B22" s="290"/>
      <c r="C22" s="290">
        <v>1</v>
      </c>
      <c r="E22" s="253"/>
      <c r="F22" s="161"/>
      <c r="G22" s="161"/>
      <c r="H22" s="161"/>
      <c r="I22" s="161"/>
      <c r="J22" s="161"/>
      <c r="K22" s="99"/>
      <c r="L22" s="99"/>
      <c r="M22" s="99"/>
      <c r="N22" s="305"/>
    </row>
    <row r="23" spans="1:14" x14ac:dyDescent="0.25">
      <c r="A23" s="289">
        <v>21</v>
      </c>
      <c r="B23" s="290">
        <v>0.98</v>
      </c>
      <c r="C23" s="290">
        <v>1</v>
      </c>
      <c r="E23" s="251" t="s">
        <v>1948</v>
      </c>
      <c r="F23" s="161"/>
      <c r="G23" s="161"/>
      <c r="H23" s="161"/>
      <c r="I23" s="161"/>
      <c r="J23" s="161"/>
      <c r="K23" s="99"/>
      <c r="L23" s="99"/>
      <c r="M23" s="99"/>
      <c r="N23" s="305"/>
    </row>
    <row r="24" spans="1:14" x14ac:dyDescent="0.25">
      <c r="A24" s="289">
        <v>22</v>
      </c>
      <c r="B24" s="290"/>
      <c r="C24" s="290">
        <v>1</v>
      </c>
      <c r="E24" s="253"/>
      <c r="F24" s="161"/>
      <c r="G24" s="161"/>
      <c r="H24" s="161"/>
      <c r="I24" s="255" t="s">
        <v>1959</v>
      </c>
      <c r="J24" s="261">
        <f>J18+J21</f>
        <v>960.91071055999998</v>
      </c>
      <c r="K24" s="99"/>
      <c r="L24" s="99"/>
      <c r="M24" s="99"/>
      <c r="N24" s="305"/>
    </row>
    <row r="25" spans="1:14" ht="13.8" thickBot="1" x14ac:dyDescent="0.3">
      <c r="A25" s="289">
        <v>23</v>
      </c>
      <c r="B25" s="290"/>
      <c r="C25" s="290">
        <v>1</v>
      </c>
      <c r="E25" s="306"/>
      <c r="F25" s="307"/>
      <c r="G25" s="307"/>
      <c r="H25" s="307"/>
      <c r="I25" s="307"/>
      <c r="J25" s="307"/>
      <c r="K25" s="307"/>
      <c r="L25" s="307"/>
      <c r="M25" s="307"/>
      <c r="N25" s="308"/>
    </row>
    <row r="26" spans="1:14" x14ac:dyDescent="0.25">
      <c r="A26" s="289">
        <v>24</v>
      </c>
      <c r="B26" s="290"/>
      <c r="C26" s="290">
        <v>1</v>
      </c>
    </row>
    <row r="27" spans="1:14" x14ac:dyDescent="0.25">
      <c r="A27" s="289">
        <v>25</v>
      </c>
      <c r="B27" s="290"/>
      <c r="C27" s="290">
        <v>1</v>
      </c>
    </row>
    <row r="28" spans="1:14" x14ac:dyDescent="0.25">
      <c r="A28" s="289">
        <v>26</v>
      </c>
      <c r="B28" s="290"/>
      <c r="C28" s="290">
        <v>1</v>
      </c>
    </row>
    <row r="29" spans="1:14" x14ac:dyDescent="0.25">
      <c r="A29" s="289">
        <v>27</v>
      </c>
      <c r="B29" s="290"/>
      <c r="C29" s="290">
        <v>1</v>
      </c>
    </row>
    <row r="30" spans="1:14" x14ac:dyDescent="0.25">
      <c r="A30" s="289">
        <v>28</v>
      </c>
      <c r="B30" s="290">
        <v>0.96</v>
      </c>
      <c r="C30" s="290">
        <v>1</v>
      </c>
    </row>
    <row r="31" spans="1:14" x14ac:dyDescent="0.25">
      <c r="A31" s="289">
        <v>29</v>
      </c>
      <c r="B31" s="290"/>
      <c r="C31" s="290">
        <v>1</v>
      </c>
    </row>
    <row r="32" spans="1:14" x14ac:dyDescent="0.25">
      <c r="A32" s="289">
        <v>30</v>
      </c>
      <c r="B32" s="290"/>
      <c r="C32" s="290">
        <v>1</v>
      </c>
    </row>
    <row r="33" spans="1:3" x14ac:dyDescent="0.25">
      <c r="A33" s="289">
        <v>31</v>
      </c>
      <c r="B33" s="290"/>
      <c r="C33" s="290">
        <v>1</v>
      </c>
    </row>
    <row r="34" spans="1:3" x14ac:dyDescent="0.25">
      <c r="A34" s="289">
        <v>32</v>
      </c>
      <c r="B34" s="290"/>
      <c r="C34" s="290">
        <v>1</v>
      </c>
    </row>
    <row r="35" spans="1:3" x14ac:dyDescent="0.25">
      <c r="A35" s="289">
        <v>33</v>
      </c>
      <c r="B35" s="290"/>
      <c r="C35" s="290">
        <v>1</v>
      </c>
    </row>
    <row r="36" spans="1:3" x14ac:dyDescent="0.25">
      <c r="A36" s="289">
        <v>34</v>
      </c>
      <c r="B36" s="290"/>
      <c r="C36" s="290">
        <v>1</v>
      </c>
    </row>
    <row r="37" spans="1:3" x14ac:dyDescent="0.25">
      <c r="A37" s="289">
        <v>35</v>
      </c>
      <c r="B37" s="290">
        <v>0.94</v>
      </c>
      <c r="C37" s="290">
        <v>1</v>
      </c>
    </row>
    <row r="38" spans="1:3" x14ac:dyDescent="0.25">
      <c r="A38" s="289">
        <v>36</v>
      </c>
      <c r="B38" s="290"/>
      <c r="C38" s="290">
        <v>1</v>
      </c>
    </row>
    <row r="39" spans="1:3" x14ac:dyDescent="0.25">
      <c r="A39" s="289">
        <v>37</v>
      </c>
      <c r="B39" s="290"/>
      <c r="C39" s="290">
        <v>1</v>
      </c>
    </row>
    <row r="40" spans="1:3" x14ac:dyDescent="0.25">
      <c r="A40" s="289">
        <v>38</v>
      </c>
      <c r="B40" s="290"/>
      <c r="C40" s="290">
        <v>1</v>
      </c>
    </row>
    <row r="41" spans="1:3" x14ac:dyDescent="0.25">
      <c r="A41" s="289">
        <v>39</v>
      </c>
      <c r="B41" s="290"/>
      <c r="C41" s="290">
        <v>1</v>
      </c>
    </row>
    <row r="42" spans="1:3" x14ac:dyDescent="0.25">
      <c r="A42" s="289">
        <v>40</v>
      </c>
      <c r="B42" s="290"/>
      <c r="C42" s="290">
        <v>1</v>
      </c>
    </row>
    <row r="43" spans="1:3" x14ac:dyDescent="0.25">
      <c r="A43" s="289">
        <v>41</v>
      </c>
      <c r="B43" s="290"/>
      <c r="C43" s="290">
        <v>1</v>
      </c>
    </row>
    <row r="44" spans="1:3" x14ac:dyDescent="0.25">
      <c r="A44" s="289">
        <v>42</v>
      </c>
      <c r="B44" s="290">
        <v>0.92</v>
      </c>
      <c r="C44" s="290">
        <v>1</v>
      </c>
    </row>
    <row r="45" spans="1:3" x14ac:dyDescent="0.25">
      <c r="A45" s="289">
        <v>43</v>
      </c>
      <c r="B45" s="290"/>
      <c r="C45" s="290">
        <v>1</v>
      </c>
    </row>
    <row r="46" spans="1:3" x14ac:dyDescent="0.25">
      <c r="A46" s="289">
        <v>44</v>
      </c>
      <c r="B46" s="290"/>
      <c r="C46" s="290">
        <v>1</v>
      </c>
    </row>
    <row r="47" spans="1:3" x14ac:dyDescent="0.25">
      <c r="A47" s="289">
        <v>45</v>
      </c>
      <c r="B47" s="290"/>
      <c r="C47" s="290">
        <v>1</v>
      </c>
    </row>
    <row r="48" spans="1:3" x14ac:dyDescent="0.25">
      <c r="A48" s="289">
        <v>46</v>
      </c>
      <c r="B48" s="290"/>
      <c r="C48" s="290">
        <v>1</v>
      </c>
    </row>
    <row r="49" spans="1:3" x14ac:dyDescent="0.25">
      <c r="A49" s="289">
        <v>47</v>
      </c>
      <c r="B49" s="290"/>
      <c r="C49" s="290">
        <v>1</v>
      </c>
    </row>
    <row r="50" spans="1:3" x14ac:dyDescent="0.25">
      <c r="A50" s="289">
        <v>48</v>
      </c>
      <c r="B50" s="290"/>
      <c r="C50" s="290">
        <v>1</v>
      </c>
    </row>
    <row r="51" spans="1:3" x14ac:dyDescent="0.25">
      <c r="A51" s="289">
        <v>49</v>
      </c>
      <c r="B51" s="294">
        <v>0.9</v>
      </c>
      <c r="C51" s="290">
        <v>1</v>
      </c>
    </row>
    <row r="52" spans="1:3" x14ac:dyDescent="0.25">
      <c r="A52" s="289">
        <v>50</v>
      </c>
      <c r="B52" s="294"/>
      <c r="C52" s="290">
        <v>1</v>
      </c>
    </row>
    <row r="53" spans="1:3" x14ac:dyDescent="0.25">
      <c r="A53" s="289">
        <v>51</v>
      </c>
      <c r="B53" s="294"/>
      <c r="C53" s="290">
        <v>1</v>
      </c>
    </row>
    <row r="54" spans="1:3" x14ac:dyDescent="0.25">
      <c r="A54" s="289">
        <v>52</v>
      </c>
      <c r="B54" s="294"/>
      <c r="C54" s="290">
        <v>1</v>
      </c>
    </row>
    <row r="55" spans="1:3" x14ac:dyDescent="0.25">
      <c r="A55" s="289">
        <v>53</v>
      </c>
      <c r="B55" s="294"/>
      <c r="C55" s="290">
        <v>1</v>
      </c>
    </row>
    <row r="56" spans="1:3" x14ac:dyDescent="0.25">
      <c r="A56" s="289">
        <v>54</v>
      </c>
      <c r="B56" s="294"/>
      <c r="C56" s="290">
        <v>1</v>
      </c>
    </row>
    <row r="57" spans="1:3" x14ac:dyDescent="0.25">
      <c r="A57" s="289">
        <v>55</v>
      </c>
      <c r="B57" s="294"/>
      <c r="C57" s="290">
        <v>1</v>
      </c>
    </row>
    <row r="58" spans="1:3" x14ac:dyDescent="0.25">
      <c r="A58" s="289">
        <v>56</v>
      </c>
      <c r="B58" s="290">
        <v>0.88</v>
      </c>
      <c r="C58" s="290">
        <v>1</v>
      </c>
    </row>
    <row r="59" spans="1:3" x14ac:dyDescent="0.25">
      <c r="A59" s="289">
        <v>57</v>
      </c>
      <c r="B59" s="290"/>
      <c r="C59" s="290">
        <v>1</v>
      </c>
    </row>
    <row r="60" spans="1:3" x14ac:dyDescent="0.25">
      <c r="A60" s="289">
        <v>58</v>
      </c>
      <c r="B60" s="290"/>
      <c r="C60" s="290">
        <v>1</v>
      </c>
    </row>
    <row r="61" spans="1:3" x14ac:dyDescent="0.25">
      <c r="A61" s="289">
        <v>59</v>
      </c>
      <c r="B61" s="290"/>
      <c r="C61" s="290">
        <v>1</v>
      </c>
    </row>
    <row r="62" spans="1:3" x14ac:dyDescent="0.25">
      <c r="A62" s="289">
        <v>60</v>
      </c>
      <c r="B62" s="290"/>
      <c r="C62" s="290">
        <v>1</v>
      </c>
    </row>
    <row r="63" spans="1:3" x14ac:dyDescent="0.25">
      <c r="A63" s="289">
        <v>61</v>
      </c>
      <c r="B63" s="290"/>
      <c r="C63" s="290">
        <v>1</v>
      </c>
    </row>
    <row r="64" spans="1:3" x14ac:dyDescent="0.25">
      <c r="A64" s="289">
        <v>62</v>
      </c>
      <c r="B64" s="290"/>
      <c r="C64" s="290">
        <v>1</v>
      </c>
    </row>
    <row r="65" spans="1:3" x14ac:dyDescent="0.25">
      <c r="A65" s="289">
        <v>63</v>
      </c>
      <c r="B65" s="290">
        <v>0.86</v>
      </c>
      <c r="C65" s="290">
        <v>1</v>
      </c>
    </row>
    <row r="66" spans="1:3" x14ac:dyDescent="0.25">
      <c r="A66" s="289">
        <v>64</v>
      </c>
      <c r="B66" s="290"/>
      <c r="C66" s="290">
        <v>1</v>
      </c>
    </row>
    <row r="67" spans="1:3" x14ac:dyDescent="0.25">
      <c r="A67" s="318">
        <v>65</v>
      </c>
      <c r="B67" s="319"/>
      <c r="C67" s="319">
        <v>1</v>
      </c>
    </row>
    <row r="68" spans="1:3" x14ac:dyDescent="0.25">
      <c r="A68" s="318">
        <v>66</v>
      </c>
      <c r="B68" s="319"/>
      <c r="C68" s="319">
        <v>1</v>
      </c>
    </row>
    <row r="69" spans="1:3" x14ac:dyDescent="0.25">
      <c r="A69" s="318">
        <v>67</v>
      </c>
      <c r="B69" s="319"/>
      <c r="C69" s="319">
        <v>1</v>
      </c>
    </row>
    <row r="70" spans="1:3" x14ac:dyDescent="0.25">
      <c r="A70" s="318">
        <v>68</v>
      </c>
      <c r="B70" s="319"/>
      <c r="C70" s="319">
        <v>1</v>
      </c>
    </row>
    <row r="71" spans="1:3" x14ac:dyDescent="0.25">
      <c r="A71" s="318">
        <v>69</v>
      </c>
      <c r="B71" s="319"/>
      <c r="C71" s="319">
        <v>1</v>
      </c>
    </row>
    <row r="72" spans="1:3" x14ac:dyDescent="0.25">
      <c r="A72" s="318">
        <v>70</v>
      </c>
      <c r="B72" s="319">
        <v>0.84</v>
      </c>
      <c r="C72" s="319">
        <v>1</v>
      </c>
    </row>
    <row r="73" spans="1:3" x14ac:dyDescent="0.25">
      <c r="A73" s="318">
        <v>71</v>
      </c>
      <c r="B73" s="319"/>
      <c r="C73" s="319">
        <v>1</v>
      </c>
    </row>
    <row r="74" spans="1:3" x14ac:dyDescent="0.25">
      <c r="A74" s="318">
        <v>72</v>
      </c>
      <c r="B74" s="319"/>
      <c r="C74" s="319">
        <v>1</v>
      </c>
    </row>
    <row r="75" spans="1:3" x14ac:dyDescent="0.25">
      <c r="A75" s="318">
        <v>73</v>
      </c>
      <c r="B75" s="319"/>
      <c r="C75" s="319">
        <v>1</v>
      </c>
    </row>
    <row r="76" spans="1:3" x14ac:dyDescent="0.25">
      <c r="A76" s="318">
        <v>74</v>
      </c>
      <c r="B76" s="319"/>
      <c r="C76" s="319">
        <v>1</v>
      </c>
    </row>
    <row r="77" spans="1:3" x14ac:dyDescent="0.25">
      <c r="A77" s="318">
        <v>75</v>
      </c>
      <c r="B77" s="319"/>
      <c r="C77" s="319">
        <v>1</v>
      </c>
    </row>
    <row r="78" spans="1:3" x14ac:dyDescent="0.25">
      <c r="A78" s="318">
        <v>76</v>
      </c>
      <c r="B78" s="319"/>
      <c r="C78" s="319">
        <v>1</v>
      </c>
    </row>
    <row r="79" spans="1:3" x14ac:dyDescent="0.25">
      <c r="A79" s="318">
        <v>77</v>
      </c>
      <c r="B79" s="319">
        <v>0.82</v>
      </c>
      <c r="C79" s="319">
        <v>1</v>
      </c>
    </row>
    <row r="80" spans="1:3" x14ac:dyDescent="0.25">
      <c r="A80" s="318">
        <v>78</v>
      </c>
      <c r="B80" s="319"/>
      <c r="C80" s="319">
        <v>1</v>
      </c>
    </row>
    <row r="81" spans="1:3" x14ac:dyDescent="0.25">
      <c r="A81" s="318">
        <v>79</v>
      </c>
      <c r="B81" s="319"/>
      <c r="C81" s="319">
        <v>1</v>
      </c>
    </row>
    <row r="82" spans="1:3" x14ac:dyDescent="0.25">
      <c r="A82" s="318">
        <v>80</v>
      </c>
      <c r="B82" s="319"/>
      <c r="C82" s="319">
        <v>1</v>
      </c>
    </row>
    <row r="83" spans="1:3" x14ac:dyDescent="0.25">
      <c r="A83" s="318">
        <v>81</v>
      </c>
      <c r="B83" s="319"/>
      <c r="C83" s="319">
        <v>1</v>
      </c>
    </row>
    <row r="84" spans="1:3" x14ac:dyDescent="0.25">
      <c r="A84" s="318">
        <v>82</v>
      </c>
      <c r="B84" s="319"/>
      <c r="C84" s="319">
        <v>1</v>
      </c>
    </row>
    <row r="85" spans="1:3" x14ac:dyDescent="0.25">
      <c r="A85" s="318">
        <v>83</v>
      </c>
      <c r="B85" s="319"/>
      <c r="C85" s="319">
        <v>1</v>
      </c>
    </row>
    <row r="86" spans="1:3" x14ac:dyDescent="0.25">
      <c r="A86" s="318">
        <v>84</v>
      </c>
      <c r="B86" s="319">
        <v>0.8</v>
      </c>
      <c r="C86" s="319">
        <v>1</v>
      </c>
    </row>
    <row r="87" spans="1:3" x14ac:dyDescent="0.25">
      <c r="A87" s="318">
        <v>85</v>
      </c>
      <c r="B87" s="319"/>
      <c r="C87" s="319">
        <v>1</v>
      </c>
    </row>
    <row r="88" spans="1:3" x14ac:dyDescent="0.25">
      <c r="A88" s="318">
        <v>86</v>
      </c>
      <c r="B88" s="319"/>
      <c r="C88" s="319">
        <v>1</v>
      </c>
    </row>
    <row r="89" spans="1:3" x14ac:dyDescent="0.25">
      <c r="A89" s="318">
        <v>87</v>
      </c>
      <c r="B89" s="319"/>
      <c r="C89" s="319">
        <v>1</v>
      </c>
    </row>
    <row r="90" spans="1:3" x14ac:dyDescent="0.25">
      <c r="A90" s="318">
        <v>88</v>
      </c>
      <c r="B90" s="319"/>
      <c r="C90" s="319">
        <v>1</v>
      </c>
    </row>
    <row r="91" spans="1:3" x14ac:dyDescent="0.25">
      <c r="A91" s="318">
        <v>89</v>
      </c>
      <c r="B91" s="319"/>
      <c r="C91" s="319">
        <v>1</v>
      </c>
    </row>
    <row r="92" spans="1:3" x14ac:dyDescent="0.25">
      <c r="A92" s="318">
        <v>90</v>
      </c>
      <c r="B92" s="319"/>
      <c r="C92" s="319">
        <v>1</v>
      </c>
    </row>
    <row r="93" spans="1:3" x14ac:dyDescent="0.25">
      <c r="A93" s="318">
        <v>91</v>
      </c>
      <c r="B93" s="319">
        <v>0.78</v>
      </c>
      <c r="C93" s="319">
        <v>1</v>
      </c>
    </row>
    <row r="94" spans="1:3" x14ac:dyDescent="0.25">
      <c r="A94" s="318">
        <v>92</v>
      </c>
      <c r="B94" s="319"/>
      <c r="C94" s="319">
        <v>1</v>
      </c>
    </row>
    <row r="95" spans="1:3" x14ac:dyDescent="0.25">
      <c r="A95" s="318">
        <v>93</v>
      </c>
      <c r="B95" s="319"/>
      <c r="C95" s="319">
        <v>1</v>
      </c>
    </row>
    <row r="96" spans="1:3" x14ac:dyDescent="0.25">
      <c r="A96" s="318">
        <v>94</v>
      </c>
      <c r="B96" s="319"/>
      <c r="C96" s="319">
        <v>1</v>
      </c>
    </row>
    <row r="97" spans="1:3" x14ac:dyDescent="0.25">
      <c r="A97" s="318">
        <v>95</v>
      </c>
      <c r="B97" s="319"/>
      <c r="C97" s="319">
        <v>1</v>
      </c>
    </row>
    <row r="98" spans="1:3" x14ac:dyDescent="0.25">
      <c r="A98" s="318">
        <v>96</v>
      </c>
      <c r="B98" s="319"/>
      <c r="C98" s="319">
        <v>1</v>
      </c>
    </row>
    <row r="99" spans="1:3" x14ac:dyDescent="0.25">
      <c r="A99" s="318">
        <v>97</v>
      </c>
      <c r="B99" s="319"/>
      <c r="C99" s="319">
        <v>1</v>
      </c>
    </row>
    <row r="100" spans="1:3" x14ac:dyDescent="0.25">
      <c r="A100" s="318">
        <v>98</v>
      </c>
      <c r="B100" s="319">
        <v>0.76</v>
      </c>
      <c r="C100" s="319">
        <v>1</v>
      </c>
    </row>
    <row r="101" spans="1:3" x14ac:dyDescent="0.25">
      <c r="A101" s="318">
        <v>99</v>
      </c>
      <c r="B101" s="319"/>
      <c r="C101" s="319">
        <v>1</v>
      </c>
    </row>
    <row r="102" spans="1:3" x14ac:dyDescent="0.25">
      <c r="A102" s="318">
        <v>100</v>
      </c>
      <c r="B102" s="319"/>
      <c r="C102" s="319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8830-6A59-4A1C-B7A2-BC8CAF0AC860}">
  <dimension ref="A1:F14"/>
  <sheetViews>
    <sheetView showGridLines="0" workbookViewId="0">
      <selection activeCell="C6" sqref="C6"/>
    </sheetView>
  </sheetViews>
  <sheetFormatPr defaultColWidth="0" defaultRowHeight="13.2" zeroHeight="1" x14ac:dyDescent="0.25"/>
  <cols>
    <col min="1" max="1" width="2" style="8" bestFit="1" customWidth="1"/>
    <col min="2" max="2" width="19.109375" bestFit="1" customWidth="1"/>
    <col min="3" max="3" width="10.33203125" customWidth="1"/>
    <col min="4" max="4" width="8.88671875" customWidth="1"/>
    <col min="5" max="5" width="12.6640625" customWidth="1"/>
    <col min="6" max="6" width="20.6640625" hidden="1" customWidth="1"/>
    <col min="7" max="16384" width="8.88671875" hidden="1"/>
  </cols>
  <sheetData>
    <row r="1" spans="1:5" x14ac:dyDescent="0.25"/>
    <row r="2" spans="1:5" ht="31.95" customHeight="1" thickBot="1" x14ac:dyDescent="0.3">
      <c r="A2" s="322"/>
      <c r="B2" s="476" t="s">
        <v>1982</v>
      </c>
      <c r="C2" s="476"/>
      <c r="D2" s="476"/>
      <c r="E2" s="476"/>
    </row>
    <row r="3" spans="1:5" x14ac:dyDescent="0.25"/>
    <row r="4" spans="1:5" x14ac:dyDescent="0.25"/>
    <row r="5" spans="1:5" x14ac:dyDescent="0.25">
      <c r="B5" s="8" t="s">
        <v>1977</v>
      </c>
    </row>
    <row r="6" spans="1:5" x14ac:dyDescent="0.25">
      <c r="A6" s="8">
        <v>1</v>
      </c>
      <c r="B6" s="274" t="s">
        <v>1968</v>
      </c>
      <c r="C6" s="320" t="s">
        <v>1803</v>
      </c>
    </row>
    <row r="7" spans="1:5" x14ac:dyDescent="0.25">
      <c r="A7" s="8">
        <v>2</v>
      </c>
      <c r="B7" s="274" t="s">
        <v>1969</v>
      </c>
      <c r="C7" s="320" t="s">
        <v>1803</v>
      </c>
    </row>
    <row r="8" spans="1:5" x14ac:dyDescent="0.25">
      <c r="A8" s="8">
        <v>3</v>
      </c>
      <c r="B8" s="274" t="s">
        <v>1970</v>
      </c>
      <c r="C8" s="320" t="s">
        <v>1817</v>
      </c>
    </row>
    <row r="9" spans="1:5" x14ac:dyDescent="0.25">
      <c r="A9" s="8">
        <v>4</v>
      </c>
      <c r="B9" s="274" t="s">
        <v>1875</v>
      </c>
      <c r="C9" s="320" t="s">
        <v>1778</v>
      </c>
    </row>
    <row r="10" spans="1:5" x14ac:dyDescent="0.25">
      <c r="A10" s="8">
        <v>5</v>
      </c>
      <c r="B10" s="274" t="s">
        <v>1876</v>
      </c>
      <c r="C10" s="320" t="s">
        <v>1825</v>
      </c>
    </row>
    <row r="11" spans="1:5" x14ac:dyDescent="0.25"/>
    <row r="12" spans="1:5" ht="26.4" x14ac:dyDescent="0.25">
      <c r="A12" s="8">
        <v>6</v>
      </c>
      <c r="B12" s="282" t="s">
        <v>1974</v>
      </c>
      <c r="C12" s="321">
        <v>1</v>
      </c>
    </row>
    <row r="13" spans="1:5" x14ac:dyDescent="0.25">
      <c r="B13" s="282"/>
    </row>
    <row r="14" spans="1:5" ht="52.2" customHeight="1" x14ac:dyDescent="0.25">
      <c r="B14" s="475" t="s">
        <v>1984</v>
      </c>
      <c r="C14" s="475"/>
      <c r="D14" s="475"/>
      <c r="E14" s="475"/>
    </row>
  </sheetData>
  <mergeCells count="2">
    <mergeCell ref="B14:E14"/>
    <mergeCell ref="B2: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7972A71-848F-4DB6-8B7A-F244187C0A25}">
          <x14:formula1>
            <xm:f>URBAN!$N$14:$N$19</xm:f>
          </x14:formula1>
          <xm:sqref>C10</xm:sqref>
        </x14:dataValidation>
        <x14:dataValidation type="list" allowBlank="1" showInputMessage="1" showErrorMessage="1" xr:uid="{CC8751C6-D157-4B96-98E5-806052508C1A}">
          <x14:formula1>
            <xm:f>'URBAN Rates'!$A$3:$A$102</xm:f>
          </x14:formula1>
          <xm:sqref>C12</xm:sqref>
        </x14:dataValidation>
        <x14:dataValidation type="list" allowBlank="1" showInputMessage="1" showErrorMessage="1" xr:uid="{22DB2999-199E-480A-86A0-11D0D6E77DA8}">
          <x14:formula1>
            <xm:f>URBAN!$E$70:$E$71</xm:f>
          </x14:formula1>
          <xm:sqref>C13</xm:sqref>
        </x14:dataValidation>
        <x14:dataValidation type="list" allowBlank="1" showInputMessage="1" showErrorMessage="1" xr:uid="{245A1ED5-79BE-4F5A-9CFA-90F1F33757B4}">
          <x14:formula1>
            <xm:f>URBAN!$C$14:$C$29</xm:f>
          </x14:formula1>
          <xm:sqref>C6:C7</xm:sqref>
        </x14:dataValidation>
        <x14:dataValidation type="list" allowBlank="1" showInputMessage="1" showErrorMessage="1" xr:uid="{E6FDD8FB-644B-4F25-A93A-ADCA48FEDA2E}">
          <x14:formula1>
            <xm:f>URBAN!$K$14:$K$38</xm:f>
          </x14:formula1>
          <xm:sqref>C9</xm:sqref>
        </x14:dataValidation>
        <x14:dataValidation type="list" allowBlank="1" showInputMessage="1" showErrorMessage="1" xr:uid="{1256A809-48F5-4B5D-8C5B-780C42EC5CD1}">
          <x14:formula1>
            <xm:f>URBAN!$H$14:$H$25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E140"/>
  <sheetViews>
    <sheetView showGridLines="0" tabSelected="1" zoomScale="90" zoomScaleNormal="90" workbookViewId="0">
      <selection activeCell="T12" sqref="T12"/>
    </sheetView>
  </sheetViews>
  <sheetFormatPr defaultColWidth="8.88671875" defaultRowHeight="13.2" x14ac:dyDescent="0.25"/>
  <cols>
    <col min="1" max="1" width="3.109375" style="154" customWidth="1"/>
    <col min="2" max="2" width="9.109375" style="154" bestFit="1" customWidth="1"/>
    <col min="3" max="4" width="6.88671875" style="154" customWidth="1"/>
    <col min="5" max="5" width="11.44140625" style="154" customWidth="1"/>
    <col min="6" max="6" width="14.33203125" style="154" customWidth="1"/>
    <col min="7" max="7" width="11.88671875" style="154" customWidth="1"/>
    <col min="8" max="8" width="11.5546875" style="154" customWidth="1"/>
    <col min="9" max="9" width="11.109375" style="154" customWidth="1"/>
    <col min="10" max="10" width="12.33203125" style="154" customWidth="1"/>
    <col min="11" max="11" width="12" style="154" customWidth="1"/>
    <col min="12" max="12" width="8.6640625" style="154" customWidth="1"/>
    <col min="13" max="13" width="13.33203125" style="154" customWidth="1"/>
    <col min="14" max="14" width="10.6640625" style="154" customWidth="1"/>
    <col min="15" max="15" width="10.33203125" style="154" customWidth="1"/>
    <col min="16" max="16" width="12.109375" style="154" customWidth="1"/>
    <col min="17" max="17" width="13.5546875" style="154" customWidth="1"/>
    <col min="18" max="18" width="14.33203125" style="154" customWidth="1"/>
    <col min="19" max="19" width="10.6640625" style="154" customWidth="1"/>
    <col min="20" max="20" width="62.88671875" style="154" bestFit="1" customWidth="1"/>
    <col min="21" max="21" width="12.44140625" style="154" bestFit="1" customWidth="1"/>
    <col min="22" max="22" width="10.109375" style="154" customWidth="1"/>
    <col min="23" max="23" width="13" style="154" bestFit="1" customWidth="1"/>
    <col min="24" max="24" width="10.109375" style="154" customWidth="1"/>
    <col min="25" max="25" width="11.109375" style="154" customWidth="1"/>
    <col min="26" max="26" width="54.5546875" style="154" bestFit="1" customWidth="1"/>
    <col min="27" max="27" width="10.109375" style="154" customWidth="1"/>
    <col min="28" max="28" width="12.44140625" style="154" bestFit="1" customWidth="1"/>
    <col min="29" max="29" width="8.88671875" style="154"/>
    <col min="30" max="30" width="7.88671875" style="154" customWidth="1"/>
    <col min="31" max="31" width="53" style="154" customWidth="1"/>
    <col min="32" max="16384" width="8.88671875" style="154"/>
  </cols>
  <sheetData>
    <row r="1" spans="1:31" ht="29.25" customHeight="1" thickBot="1" x14ac:dyDescent="0.3">
      <c r="B1" s="477" t="s">
        <v>2003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9"/>
      <c r="V1" s="247"/>
      <c r="W1" s="247"/>
      <c r="X1" s="247"/>
      <c r="Y1" s="247"/>
      <c r="Z1" s="247"/>
      <c r="AA1" s="247"/>
      <c r="AB1" s="242"/>
    </row>
    <row r="2" spans="1:31" s="274" customFormat="1" ht="17.399999999999999" x14ac:dyDescent="0.25">
      <c r="C2" s="445" t="s">
        <v>2002</v>
      </c>
      <c r="D2" s="446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</row>
    <row r="3" spans="1:31" x14ac:dyDescent="0.25"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</row>
    <row r="4" spans="1:31" ht="15.6" customHeight="1" x14ac:dyDescent="0.25">
      <c r="C4" s="146"/>
      <c r="D4" s="146"/>
      <c r="E4" s="146"/>
      <c r="F4" s="489" t="s">
        <v>2012</v>
      </c>
      <c r="G4" s="490"/>
      <c r="H4" s="490"/>
      <c r="I4" s="490"/>
      <c r="R4" s="216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</row>
    <row r="5" spans="1:31" s="172" customFormat="1" ht="24.6" thickBot="1" x14ac:dyDescent="0.3">
      <c r="C5" s="189"/>
      <c r="D5" s="189"/>
      <c r="E5" s="221" t="s">
        <v>1736</v>
      </c>
      <c r="F5" s="222" t="s">
        <v>1737</v>
      </c>
      <c r="G5" s="222" t="s">
        <v>1739</v>
      </c>
      <c r="H5" s="221" t="s">
        <v>239</v>
      </c>
      <c r="I5" s="221" t="s">
        <v>1738</v>
      </c>
      <c r="J5" s="221" t="s">
        <v>240</v>
      </c>
      <c r="L5" s="189"/>
      <c r="Z5" s="217"/>
      <c r="AA5" s="218"/>
      <c r="AE5" s="208"/>
    </row>
    <row r="6" spans="1:31" ht="13.8" thickBot="1" x14ac:dyDescent="0.3">
      <c r="C6" s="168"/>
      <c r="D6" s="168"/>
      <c r="E6" s="365">
        <v>73.25</v>
      </c>
      <c r="F6" s="365">
        <v>68.180000000000007</v>
      </c>
      <c r="G6" s="365">
        <v>27.35</v>
      </c>
      <c r="H6" s="365">
        <v>127.68</v>
      </c>
      <c r="I6" s="365">
        <v>96.33</v>
      </c>
      <c r="J6" s="365">
        <v>114.34</v>
      </c>
      <c r="L6" s="168"/>
      <c r="O6" s="499" t="s">
        <v>1843</v>
      </c>
      <c r="P6" s="500"/>
      <c r="Q6" s="266">
        <v>0.72</v>
      </c>
    </row>
    <row r="7" spans="1:31" ht="15" customHeight="1" thickBot="1" x14ac:dyDescent="0.3">
      <c r="O7" s="482" t="s">
        <v>241</v>
      </c>
      <c r="P7" s="483"/>
      <c r="Q7" s="267">
        <v>0.98760000000000003</v>
      </c>
    </row>
    <row r="8" spans="1:31" x14ac:dyDescent="0.25">
      <c r="E8" s="315">
        <v>1.0004999999999999</v>
      </c>
      <c r="F8" s="193" t="s">
        <v>236</v>
      </c>
      <c r="G8" s="194"/>
      <c r="H8" s="195"/>
      <c r="I8" s="195"/>
      <c r="M8" s="501" t="s">
        <v>1956</v>
      </c>
      <c r="N8" s="502"/>
      <c r="O8" s="502"/>
      <c r="P8" s="502"/>
      <c r="Q8" s="502"/>
      <c r="Z8" s="146"/>
      <c r="AB8" s="188"/>
      <c r="AC8" s="188"/>
    </row>
    <row r="9" spans="1:31" ht="13.8" thickBot="1" x14ac:dyDescent="0.3">
      <c r="A9" s="8"/>
      <c r="B9" s="8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AB9" s="146"/>
      <c r="AC9" s="146"/>
    </row>
    <row r="10" spans="1:31" ht="22.5" customHeight="1" thickTop="1" x14ac:dyDescent="0.25">
      <c r="C10" s="505" t="s">
        <v>1765</v>
      </c>
      <c r="D10" s="491"/>
      <c r="E10" s="491"/>
      <c r="F10" s="491" t="s">
        <v>1766</v>
      </c>
      <c r="G10" s="491"/>
      <c r="H10" s="491" t="s">
        <v>1767</v>
      </c>
      <c r="I10" s="491"/>
      <c r="J10" s="491"/>
      <c r="K10" s="491" t="s">
        <v>1680</v>
      </c>
      <c r="L10" s="491"/>
      <c r="M10" s="491"/>
      <c r="N10" s="506" t="s">
        <v>1842</v>
      </c>
      <c r="O10" s="491"/>
      <c r="P10" s="491"/>
      <c r="Q10" s="174" t="s">
        <v>1786</v>
      </c>
      <c r="S10" s="147" t="s">
        <v>1724</v>
      </c>
      <c r="T10" s="148" t="s">
        <v>1954</v>
      </c>
      <c r="U10" s="148" t="s">
        <v>1681</v>
      </c>
      <c r="X10" s="158"/>
      <c r="AC10" s="158"/>
    </row>
    <row r="11" spans="1:31" x14ac:dyDescent="0.25">
      <c r="B11" s="227" t="s">
        <v>1838</v>
      </c>
      <c r="C11" s="228" t="s">
        <v>1809</v>
      </c>
      <c r="D11" s="484" t="s">
        <v>237</v>
      </c>
      <c r="E11" s="196" t="s">
        <v>1938</v>
      </c>
      <c r="F11" s="486" t="s">
        <v>1953</v>
      </c>
      <c r="G11" s="223" t="s">
        <v>1938</v>
      </c>
      <c r="H11" s="233" t="s">
        <v>1787</v>
      </c>
      <c r="I11" s="480" t="s">
        <v>237</v>
      </c>
      <c r="J11" s="223" t="s">
        <v>1938</v>
      </c>
      <c r="K11" s="234" t="s">
        <v>1788</v>
      </c>
      <c r="L11" s="484" t="s">
        <v>237</v>
      </c>
      <c r="M11" s="197" t="s">
        <v>1938</v>
      </c>
      <c r="N11" s="231" t="s">
        <v>1822</v>
      </c>
      <c r="O11" s="480" t="s">
        <v>237</v>
      </c>
      <c r="P11" s="197" t="s">
        <v>1938</v>
      </c>
      <c r="Q11" s="229" t="s">
        <v>1841</v>
      </c>
      <c r="R11" s="158"/>
      <c r="S11" s="246">
        <v>13740</v>
      </c>
      <c r="T11" s="449" t="s">
        <v>2005</v>
      </c>
      <c r="U11" s="435">
        <v>0.92679999999999996</v>
      </c>
      <c r="V11" s="210"/>
      <c r="W11" s="210"/>
    </row>
    <row r="12" spans="1:31" x14ac:dyDescent="0.25">
      <c r="B12" s="230" t="s">
        <v>1839</v>
      </c>
      <c r="C12" s="231" t="s">
        <v>199</v>
      </c>
      <c r="D12" s="485"/>
      <c r="E12" s="198" t="s">
        <v>238</v>
      </c>
      <c r="F12" s="487"/>
      <c r="G12" s="199" t="s">
        <v>238</v>
      </c>
      <c r="H12" s="234" t="s">
        <v>199</v>
      </c>
      <c r="I12" s="481"/>
      <c r="J12" s="199" t="s">
        <v>238</v>
      </c>
      <c r="K12" s="234" t="s">
        <v>199</v>
      </c>
      <c r="L12" s="488"/>
      <c r="M12" s="241" t="s">
        <v>238</v>
      </c>
      <c r="N12" s="231" t="s">
        <v>199</v>
      </c>
      <c r="O12" s="481"/>
      <c r="P12" s="241" t="s">
        <v>238</v>
      </c>
      <c r="Q12" s="225" t="s">
        <v>238</v>
      </c>
      <c r="R12" s="158"/>
      <c r="S12" s="211">
        <v>13900</v>
      </c>
      <c r="T12" s="450" t="s">
        <v>2006</v>
      </c>
      <c r="U12" s="436">
        <v>0.8982</v>
      </c>
      <c r="V12" s="210"/>
      <c r="W12" s="210"/>
    </row>
    <row r="13" spans="1:31" x14ac:dyDescent="0.25">
      <c r="B13" s="503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497"/>
      <c r="R13" s="158"/>
      <c r="S13" s="212">
        <v>16300</v>
      </c>
      <c r="T13" s="175" t="s">
        <v>1936</v>
      </c>
      <c r="U13" s="437">
        <v>0.84830000000000005</v>
      </c>
      <c r="V13" s="210"/>
      <c r="W13" s="210"/>
    </row>
    <row r="14" spans="1:31" x14ac:dyDescent="0.25">
      <c r="A14" s="146">
        <v>1</v>
      </c>
      <c r="B14" s="160" t="s">
        <v>1741</v>
      </c>
      <c r="C14" s="225" t="s">
        <v>1790</v>
      </c>
      <c r="D14" s="366">
        <v>1.45</v>
      </c>
      <c r="E14" s="369">
        <v>106.21</v>
      </c>
      <c r="F14" s="366">
        <v>1.41</v>
      </c>
      <c r="G14" s="369">
        <v>96.13</v>
      </c>
      <c r="H14" s="235" t="s">
        <v>1810</v>
      </c>
      <c r="I14" s="370">
        <v>0.64</v>
      </c>
      <c r="J14" s="369">
        <v>17.5</v>
      </c>
      <c r="K14" s="236" t="s">
        <v>1657</v>
      </c>
      <c r="L14" s="366">
        <v>3.84</v>
      </c>
      <c r="M14" s="371">
        <v>490.29</v>
      </c>
      <c r="N14" s="237" t="s">
        <v>1823</v>
      </c>
      <c r="O14" s="366">
        <v>3.06</v>
      </c>
      <c r="P14" s="371">
        <v>294.77</v>
      </c>
      <c r="Q14" s="372">
        <f>J6</f>
        <v>114.34</v>
      </c>
      <c r="R14" s="206"/>
      <c r="S14" s="211">
        <v>19340</v>
      </c>
      <c r="T14" s="450" t="s">
        <v>2007</v>
      </c>
      <c r="U14" s="436">
        <v>0.78859999999999997</v>
      </c>
      <c r="V14" s="210"/>
    </row>
    <row r="15" spans="1:31" x14ac:dyDescent="0.25">
      <c r="A15" s="146">
        <f>SUM(A14+1)</f>
        <v>2</v>
      </c>
      <c r="B15" s="201" t="s">
        <v>1742</v>
      </c>
      <c r="C15" s="226" t="s">
        <v>1791</v>
      </c>
      <c r="D15" s="367">
        <v>1.61</v>
      </c>
      <c r="E15" s="369">
        <v>117.93</v>
      </c>
      <c r="F15" s="367">
        <v>1.54</v>
      </c>
      <c r="G15" s="369">
        <v>105</v>
      </c>
      <c r="H15" s="235" t="s">
        <v>1811</v>
      </c>
      <c r="I15" s="370">
        <v>1.72</v>
      </c>
      <c r="J15" s="369">
        <v>47.04</v>
      </c>
      <c r="K15" s="236" t="s">
        <v>1658</v>
      </c>
      <c r="L15" s="366">
        <v>2.9</v>
      </c>
      <c r="M15" s="371">
        <v>370.27</v>
      </c>
      <c r="N15" s="237" t="s">
        <v>1824</v>
      </c>
      <c r="O15" s="366">
        <v>2.39</v>
      </c>
      <c r="P15" s="371">
        <v>230.23</v>
      </c>
      <c r="Q15" s="190"/>
      <c r="R15" s="206"/>
      <c r="S15" s="209">
        <v>19780</v>
      </c>
      <c r="T15" s="150" t="s">
        <v>1725</v>
      </c>
      <c r="U15" s="438">
        <v>0.87929999999999997</v>
      </c>
      <c r="V15" s="210"/>
    </row>
    <row r="16" spans="1:31" x14ac:dyDescent="0.25">
      <c r="A16" s="146">
        <f t="shared" ref="A16:A22" si="0">SUM(A15+1)</f>
        <v>3</v>
      </c>
      <c r="B16" s="201" t="s">
        <v>1743</v>
      </c>
      <c r="C16" s="226" t="s">
        <v>1792</v>
      </c>
      <c r="D16" s="367">
        <v>1.78</v>
      </c>
      <c r="E16" s="369">
        <v>130.38999999999999</v>
      </c>
      <c r="F16" s="367">
        <v>1.6</v>
      </c>
      <c r="G16" s="369">
        <v>109.09</v>
      </c>
      <c r="H16" s="235" t="s">
        <v>1812</v>
      </c>
      <c r="I16" s="370">
        <v>2.52</v>
      </c>
      <c r="J16" s="369">
        <v>68.92</v>
      </c>
      <c r="K16" s="236" t="s">
        <v>1659</v>
      </c>
      <c r="L16" s="366">
        <v>2.77</v>
      </c>
      <c r="M16" s="371">
        <v>353.67</v>
      </c>
      <c r="N16" s="237" t="s">
        <v>1825</v>
      </c>
      <c r="O16" s="366">
        <v>1.74</v>
      </c>
      <c r="P16" s="371">
        <v>167.61</v>
      </c>
      <c r="Q16" s="190"/>
      <c r="R16" s="206"/>
      <c r="S16" s="211">
        <v>20220</v>
      </c>
      <c r="T16" s="151" t="s">
        <v>1682</v>
      </c>
      <c r="U16" s="436">
        <v>0.8377</v>
      </c>
      <c r="V16" s="210"/>
    </row>
    <row r="17" spans="1:23" x14ac:dyDescent="0.25">
      <c r="A17" s="146">
        <f t="shared" si="0"/>
        <v>4</v>
      </c>
      <c r="B17" s="201" t="s">
        <v>1744</v>
      </c>
      <c r="C17" s="226" t="s">
        <v>1793</v>
      </c>
      <c r="D17" s="367">
        <v>1.81</v>
      </c>
      <c r="E17" s="369">
        <v>132.58000000000001</v>
      </c>
      <c r="F17" s="367">
        <v>1.45</v>
      </c>
      <c r="G17" s="369">
        <v>98.86</v>
      </c>
      <c r="H17" s="235" t="s">
        <v>1813</v>
      </c>
      <c r="I17" s="370">
        <v>1.38</v>
      </c>
      <c r="J17" s="369">
        <v>37.74</v>
      </c>
      <c r="K17" s="236" t="s">
        <v>1768</v>
      </c>
      <c r="L17" s="366">
        <v>2.27</v>
      </c>
      <c r="M17" s="371">
        <v>289.83</v>
      </c>
      <c r="N17" s="237" t="s">
        <v>1826</v>
      </c>
      <c r="O17" s="366">
        <v>1.26</v>
      </c>
      <c r="P17" s="371">
        <v>121.38</v>
      </c>
      <c r="Q17" s="190"/>
      <c r="R17" s="206"/>
      <c r="S17" s="209">
        <v>20260</v>
      </c>
      <c r="T17" s="150" t="s">
        <v>1726</v>
      </c>
      <c r="U17" s="438">
        <v>0.9657</v>
      </c>
      <c r="V17" s="210"/>
    </row>
    <row r="18" spans="1:23" x14ac:dyDescent="0.25">
      <c r="A18" s="146">
        <f t="shared" si="0"/>
        <v>5</v>
      </c>
      <c r="B18" s="201" t="s">
        <v>1745</v>
      </c>
      <c r="C18" s="226" t="s">
        <v>1794</v>
      </c>
      <c r="D18" s="367">
        <v>1.34</v>
      </c>
      <c r="E18" s="369">
        <v>98.16</v>
      </c>
      <c r="F18" s="367">
        <v>1.33</v>
      </c>
      <c r="G18" s="369">
        <v>90.86</v>
      </c>
      <c r="H18" s="235" t="s">
        <v>1814</v>
      </c>
      <c r="I18" s="370">
        <v>2.21</v>
      </c>
      <c r="J18" s="369">
        <v>60.44</v>
      </c>
      <c r="K18" s="236" t="s">
        <v>1769</v>
      </c>
      <c r="L18" s="366">
        <v>1.88</v>
      </c>
      <c r="M18" s="371">
        <v>240.04</v>
      </c>
      <c r="N18" s="237" t="s">
        <v>1827</v>
      </c>
      <c r="O18" s="366">
        <v>0.91</v>
      </c>
      <c r="P18" s="371">
        <v>87.66</v>
      </c>
      <c r="Q18" s="190"/>
      <c r="R18" s="206"/>
      <c r="S18" s="211">
        <v>20740</v>
      </c>
      <c r="T18" s="151" t="s">
        <v>1727</v>
      </c>
      <c r="U18" s="439">
        <v>0.96150000000000002</v>
      </c>
      <c r="V18" s="210"/>
    </row>
    <row r="19" spans="1:23" x14ac:dyDescent="0.25">
      <c r="A19" s="146">
        <f t="shared" si="0"/>
        <v>6</v>
      </c>
      <c r="B19" s="201" t="s">
        <v>1746</v>
      </c>
      <c r="C19" s="226" t="s">
        <v>1795</v>
      </c>
      <c r="D19" s="367">
        <v>1.52</v>
      </c>
      <c r="E19" s="369">
        <v>111.34</v>
      </c>
      <c r="F19" s="367">
        <v>1.51</v>
      </c>
      <c r="G19" s="369">
        <v>102.95</v>
      </c>
      <c r="H19" s="235" t="s">
        <v>1815</v>
      </c>
      <c r="I19" s="370">
        <v>2.82</v>
      </c>
      <c r="J19" s="369">
        <v>77.13</v>
      </c>
      <c r="K19" s="236" t="s">
        <v>1770</v>
      </c>
      <c r="L19" s="366">
        <v>2.12</v>
      </c>
      <c r="M19" s="371">
        <v>270.68</v>
      </c>
      <c r="N19" s="237" t="s">
        <v>1828</v>
      </c>
      <c r="O19" s="366">
        <v>0.68</v>
      </c>
      <c r="P19" s="371">
        <v>65.5</v>
      </c>
      <c r="Q19" s="190"/>
      <c r="R19" s="206"/>
      <c r="S19" s="209">
        <v>22020</v>
      </c>
      <c r="T19" s="150" t="s">
        <v>1728</v>
      </c>
      <c r="U19" s="440">
        <v>0.87260000000000004</v>
      </c>
      <c r="V19" s="210"/>
    </row>
    <row r="20" spans="1:23" x14ac:dyDescent="0.25">
      <c r="A20" s="146">
        <f t="shared" si="0"/>
        <v>7</v>
      </c>
      <c r="B20" s="201" t="s">
        <v>1840</v>
      </c>
      <c r="C20" s="226" t="s">
        <v>1796</v>
      </c>
      <c r="D20" s="367">
        <v>1.58</v>
      </c>
      <c r="E20" s="369">
        <v>115.74</v>
      </c>
      <c r="F20" s="367">
        <v>1.55</v>
      </c>
      <c r="G20" s="369">
        <v>105.68</v>
      </c>
      <c r="H20" s="235" t="s">
        <v>1816</v>
      </c>
      <c r="I20" s="370">
        <v>1.93</v>
      </c>
      <c r="J20" s="369">
        <v>52.79</v>
      </c>
      <c r="K20" s="236" t="s">
        <v>1771</v>
      </c>
      <c r="L20" s="366">
        <v>1.76</v>
      </c>
      <c r="M20" s="371">
        <v>224.72</v>
      </c>
      <c r="N20" s="203"/>
      <c r="O20" s="203"/>
      <c r="P20" s="203"/>
      <c r="Q20" s="240"/>
      <c r="R20" s="168"/>
      <c r="S20" s="211">
        <v>24220</v>
      </c>
      <c r="T20" s="151" t="s">
        <v>1729</v>
      </c>
      <c r="U20" s="436">
        <v>0.78320000000000001</v>
      </c>
      <c r="W20" s="210"/>
    </row>
    <row r="21" spans="1:23" x14ac:dyDescent="0.25">
      <c r="A21" s="146">
        <f t="shared" si="0"/>
        <v>8</v>
      </c>
      <c r="B21" s="201" t="s">
        <v>1747</v>
      </c>
      <c r="C21" s="226" t="s">
        <v>1797</v>
      </c>
      <c r="D21" s="367">
        <v>1.1000000000000001</v>
      </c>
      <c r="E21" s="369">
        <v>80.58</v>
      </c>
      <c r="F21" s="367">
        <v>1.0900000000000001</v>
      </c>
      <c r="G21" s="369">
        <v>74.319999999999993</v>
      </c>
      <c r="H21" s="235" t="s">
        <v>1817</v>
      </c>
      <c r="I21" s="370">
        <v>2.7</v>
      </c>
      <c r="J21" s="369">
        <v>73.849999999999994</v>
      </c>
      <c r="K21" s="236" t="s">
        <v>1772</v>
      </c>
      <c r="L21" s="366">
        <v>1.97</v>
      </c>
      <c r="M21" s="371">
        <v>251.53</v>
      </c>
      <c r="N21" s="203"/>
      <c r="O21" s="203"/>
      <c r="P21" s="203"/>
      <c r="Q21" s="240"/>
      <c r="R21" s="168"/>
      <c r="S21" s="209">
        <v>24500</v>
      </c>
      <c r="T21" s="150" t="s">
        <v>1683</v>
      </c>
      <c r="U21" s="438">
        <v>0.86880000000000002</v>
      </c>
      <c r="W21" s="210"/>
    </row>
    <row r="22" spans="1:23" x14ac:dyDescent="0.25">
      <c r="A22" s="146">
        <f t="shared" si="0"/>
        <v>9</v>
      </c>
      <c r="B22" s="201" t="s">
        <v>1748</v>
      </c>
      <c r="C22" s="226" t="s">
        <v>1798</v>
      </c>
      <c r="D22" s="367">
        <v>1.07</v>
      </c>
      <c r="E22" s="369">
        <v>78.38</v>
      </c>
      <c r="F22" s="367">
        <v>1.1200000000000001</v>
      </c>
      <c r="G22" s="369">
        <v>76.36</v>
      </c>
      <c r="H22" s="235" t="s">
        <v>1818</v>
      </c>
      <c r="I22" s="370">
        <v>3.34</v>
      </c>
      <c r="J22" s="369">
        <v>91.35</v>
      </c>
      <c r="K22" s="236" t="s">
        <v>1773</v>
      </c>
      <c r="L22" s="366">
        <v>1.64</v>
      </c>
      <c r="M22" s="371">
        <v>209.4</v>
      </c>
      <c r="N22" s="203"/>
      <c r="O22" s="203"/>
      <c r="P22" s="203"/>
      <c r="Q22" s="240"/>
      <c r="R22" s="168"/>
      <c r="S22" s="211">
        <v>24580</v>
      </c>
      <c r="T22" s="151" t="s">
        <v>1730</v>
      </c>
      <c r="U22" s="439">
        <v>0.92330000000000001</v>
      </c>
      <c r="W22" s="210"/>
    </row>
    <row r="23" spans="1:23" x14ac:dyDescent="0.25">
      <c r="A23" s="146">
        <f>SUM(A22+1)</f>
        <v>10</v>
      </c>
      <c r="B23" s="201" t="s">
        <v>1749</v>
      </c>
      <c r="C23" s="226" t="s">
        <v>1799</v>
      </c>
      <c r="D23" s="367">
        <v>1.34</v>
      </c>
      <c r="E23" s="369">
        <v>98.16</v>
      </c>
      <c r="F23" s="368">
        <v>1.37</v>
      </c>
      <c r="G23" s="369">
        <v>93.41</v>
      </c>
      <c r="H23" s="235" t="s">
        <v>1819</v>
      </c>
      <c r="I23" s="370">
        <v>2.83</v>
      </c>
      <c r="J23" s="369">
        <v>77.400000000000006</v>
      </c>
      <c r="K23" s="236" t="s">
        <v>1774</v>
      </c>
      <c r="L23" s="366">
        <v>1.63</v>
      </c>
      <c r="M23" s="371">
        <v>208.12</v>
      </c>
      <c r="N23" s="203"/>
      <c r="O23" s="203"/>
      <c r="P23" s="203"/>
      <c r="Q23" s="240"/>
      <c r="R23" s="168"/>
      <c r="S23" s="209">
        <v>29100</v>
      </c>
      <c r="T23" s="451" t="s">
        <v>2008</v>
      </c>
      <c r="U23" s="438">
        <v>0.95489999999999997</v>
      </c>
      <c r="W23" s="210"/>
    </row>
    <row r="24" spans="1:23" x14ac:dyDescent="0.25">
      <c r="A24" s="146">
        <f>SUM(A23+1)</f>
        <v>11</v>
      </c>
      <c r="B24" s="201" t="s">
        <v>1750</v>
      </c>
      <c r="C24" s="226" t="s">
        <v>1800</v>
      </c>
      <c r="D24" s="367">
        <v>1.44</v>
      </c>
      <c r="E24" s="369">
        <v>105.48</v>
      </c>
      <c r="F24" s="368">
        <v>1.46</v>
      </c>
      <c r="G24" s="369">
        <v>99.54</v>
      </c>
      <c r="H24" s="235" t="s">
        <v>1820</v>
      </c>
      <c r="I24" s="370">
        <v>3.5</v>
      </c>
      <c r="J24" s="369">
        <v>95.73</v>
      </c>
      <c r="K24" s="236" t="s">
        <v>1775</v>
      </c>
      <c r="L24" s="366">
        <v>1.35</v>
      </c>
      <c r="M24" s="371">
        <v>172.37</v>
      </c>
      <c r="N24" s="203"/>
      <c r="O24" s="203"/>
      <c r="P24" s="203"/>
      <c r="Q24" s="240"/>
      <c r="R24" s="168"/>
      <c r="S24" s="211">
        <v>31540</v>
      </c>
      <c r="T24" s="151" t="s">
        <v>1731</v>
      </c>
      <c r="U24" s="439">
        <v>0.95860000000000001</v>
      </c>
      <c r="W24" s="210"/>
    </row>
    <row r="25" spans="1:23" x14ac:dyDescent="0.25">
      <c r="A25" s="146">
        <f t="shared" ref="A25:A36" si="1">SUM(A24+1)</f>
        <v>12</v>
      </c>
      <c r="B25" s="201" t="s">
        <v>1751</v>
      </c>
      <c r="C25" s="226" t="s">
        <v>1801</v>
      </c>
      <c r="D25" s="367">
        <v>1.03</v>
      </c>
      <c r="E25" s="369">
        <v>75.45</v>
      </c>
      <c r="F25" s="368">
        <v>1.05</v>
      </c>
      <c r="G25" s="369">
        <v>71.59</v>
      </c>
      <c r="H25" s="235" t="s">
        <v>1821</v>
      </c>
      <c r="I25" s="370">
        <v>3.98</v>
      </c>
      <c r="J25" s="369">
        <v>108.85</v>
      </c>
      <c r="K25" s="236" t="s">
        <v>1776</v>
      </c>
      <c r="L25" s="366">
        <v>1.77</v>
      </c>
      <c r="M25" s="371">
        <v>225.99</v>
      </c>
      <c r="N25" s="203"/>
      <c r="O25" s="203"/>
      <c r="P25" s="203"/>
      <c r="Q25" s="240"/>
      <c r="R25" s="168"/>
      <c r="S25" s="213">
        <v>31860</v>
      </c>
      <c r="T25" s="152" t="s">
        <v>1732</v>
      </c>
      <c r="U25" s="438">
        <v>1.0082</v>
      </c>
      <c r="W25" s="210"/>
    </row>
    <row r="26" spans="1:23" x14ac:dyDescent="0.25">
      <c r="A26" s="146">
        <f t="shared" si="1"/>
        <v>13</v>
      </c>
      <c r="B26" s="201" t="s">
        <v>1752</v>
      </c>
      <c r="C26" s="226" t="s">
        <v>1802</v>
      </c>
      <c r="D26" s="367">
        <v>1.2</v>
      </c>
      <c r="E26" s="369">
        <v>87.9</v>
      </c>
      <c r="F26" s="368">
        <v>1.23</v>
      </c>
      <c r="G26" s="369">
        <v>83.86</v>
      </c>
      <c r="H26" s="204"/>
      <c r="I26" s="204"/>
      <c r="J26" s="204"/>
      <c r="K26" s="236" t="s">
        <v>1777</v>
      </c>
      <c r="L26" s="366">
        <v>1.53</v>
      </c>
      <c r="M26" s="371">
        <v>195.35</v>
      </c>
      <c r="N26" s="203"/>
      <c r="O26" s="203"/>
      <c r="P26" s="203"/>
      <c r="Q26" s="240"/>
      <c r="R26" s="168"/>
      <c r="S26" s="211">
        <v>33340</v>
      </c>
      <c r="T26" s="151" t="s">
        <v>1733</v>
      </c>
      <c r="U26" s="436">
        <v>0.95689999999999997</v>
      </c>
      <c r="W26" s="210"/>
    </row>
    <row r="27" spans="1:23" x14ac:dyDescent="0.25">
      <c r="A27" s="146">
        <f t="shared" si="1"/>
        <v>14</v>
      </c>
      <c r="B27" s="201" t="s">
        <v>1753</v>
      </c>
      <c r="C27" s="226" t="s">
        <v>1803</v>
      </c>
      <c r="D27" s="367">
        <v>1.4</v>
      </c>
      <c r="E27" s="369">
        <v>102.55</v>
      </c>
      <c r="F27" s="368">
        <v>1.42</v>
      </c>
      <c r="G27" s="369">
        <v>96.82</v>
      </c>
      <c r="H27" s="204"/>
      <c r="I27" s="204"/>
      <c r="J27" s="204"/>
      <c r="K27" s="236" t="s">
        <v>1778</v>
      </c>
      <c r="L27" s="366">
        <v>1.47</v>
      </c>
      <c r="M27" s="371">
        <v>187.69</v>
      </c>
      <c r="N27" s="203"/>
      <c r="O27" s="203"/>
      <c r="P27" s="203"/>
      <c r="Q27" s="240"/>
      <c r="R27" s="168"/>
      <c r="S27" s="213">
        <v>33460</v>
      </c>
      <c r="T27" s="152" t="s">
        <v>1734</v>
      </c>
      <c r="U27" s="438">
        <v>1.0563</v>
      </c>
      <c r="W27" s="210"/>
    </row>
    <row r="28" spans="1:23" x14ac:dyDescent="0.25">
      <c r="A28" s="146">
        <f t="shared" si="1"/>
        <v>15</v>
      </c>
      <c r="B28" s="201" t="s">
        <v>1754</v>
      </c>
      <c r="C28" s="226" t="s">
        <v>1804</v>
      </c>
      <c r="D28" s="367">
        <v>1.47</v>
      </c>
      <c r="E28" s="369">
        <v>107.68</v>
      </c>
      <c r="F28" s="368">
        <v>1.47</v>
      </c>
      <c r="G28" s="369">
        <v>100.22</v>
      </c>
      <c r="H28" s="204"/>
      <c r="I28" s="204"/>
      <c r="J28" s="204"/>
      <c r="K28" s="236" t="s">
        <v>219</v>
      </c>
      <c r="L28" s="366">
        <v>1.03</v>
      </c>
      <c r="M28" s="371">
        <v>131.51</v>
      </c>
      <c r="N28" s="203"/>
      <c r="O28" s="203"/>
      <c r="P28" s="203"/>
      <c r="Q28" s="240"/>
      <c r="R28" s="168"/>
      <c r="S28" s="211">
        <v>33540</v>
      </c>
      <c r="T28" s="151" t="s">
        <v>1684</v>
      </c>
      <c r="U28" s="436">
        <v>0.91279999999999994</v>
      </c>
      <c r="W28" s="210"/>
    </row>
    <row r="29" spans="1:23" s="210" customFormat="1" x14ac:dyDescent="0.25">
      <c r="A29" s="146">
        <f t="shared" si="1"/>
        <v>16</v>
      </c>
      <c r="B29" s="201" t="s">
        <v>1755</v>
      </c>
      <c r="C29" s="226" t="s">
        <v>1805</v>
      </c>
      <c r="D29" s="367">
        <v>1.02</v>
      </c>
      <c r="E29" s="369">
        <v>74.72</v>
      </c>
      <c r="F29" s="368">
        <v>1.03</v>
      </c>
      <c r="G29" s="369">
        <v>70.23</v>
      </c>
      <c r="H29" s="204"/>
      <c r="I29" s="204"/>
      <c r="J29" s="204"/>
      <c r="K29" s="236" t="s">
        <v>1779</v>
      </c>
      <c r="L29" s="366">
        <v>1.27</v>
      </c>
      <c r="M29" s="371">
        <v>162.15</v>
      </c>
      <c r="N29" s="203"/>
      <c r="O29" s="203"/>
      <c r="P29" s="203"/>
      <c r="Q29" s="240"/>
      <c r="R29" s="168"/>
      <c r="S29" s="213">
        <v>36420</v>
      </c>
      <c r="T29" s="152" t="s">
        <v>1685</v>
      </c>
      <c r="U29" s="440">
        <v>0.89659999999999995</v>
      </c>
    </row>
    <row r="30" spans="1:23" x14ac:dyDescent="0.25">
      <c r="A30" s="146">
        <f t="shared" si="1"/>
        <v>17</v>
      </c>
      <c r="B30" s="201" t="s">
        <v>1756</v>
      </c>
      <c r="C30" s="204"/>
      <c r="D30" s="204"/>
      <c r="E30" s="204"/>
      <c r="F30" s="204"/>
      <c r="G30" s="204"/>
      <c r="H30" s="204"/>
      <c r="I30" s="204"/>
      <c r="J30" s="204"/>
      <c r="K30" s="236" t="s">
        <v>220</v>
      </c>
      <c r="L30" s="366">
        <v>0.89</v>
      </c>
      <c r="M30" s="371">
        <v>113.64</v>
      </c>
      <c r="N30" s="203"/>
      <c r="O30" s="203"/>
      <c r="P30" s="203"/>
      <c r="Q30" s="240"/>
      <c r="R30" s="168"/>
      <c r="S30" s="211">
        <v>39540</v>
      </c>
      <c r="T30" s="450" t="s">
        <v>2009</v>
      </c>
      <c r="U30" s="439">
        <v>0.97689999999999999</v>
      </c>
      <c r="W30" s="210"/>
    </row>
    <row r="31" spans="1:23" x14ac:dyDescent="0.25">
      <c r="A31" s="146">
        <f t="shared" si="1"/>
        <v>18</v>
      </c>
      <c r="B31" s="201" t="s">
        <v>1757</v>
      </c>
      <c r="C31" s="204"/>
      <c r="D31" s="204"/>
      <c r="E31" s="204"/>
      <c r="F31" s="204"/>
      <c r="G31" s="204"/>
      <c r="H31" s="204"/>
      <c r="I31" s="204"/>
      <c r="J31" s="204"/>
      <c r="K31" s="236" t="s">
        <v>1780</v>
      </c>
      <c r="L31" s="366">
        <v>0.98</v>
      </c>
      <c r="M31" s="371">
        <v>125.13</v>
      </c>
      <c r="N31" s="203"/>
      <c r="O31" s="203"/>
      <c r="P31" s="203"/>
      <c r="Q31" s="240"/>
      <c r="R31" s="168"/>
      <c r="S31" s="213">
        <v>39660</v>
      </c>
      <c r="T31" s="152" t="s">
        <v>1735</v>
      </c>
      <c r="U31" s="440">
        <v>0.92220000000000002</v>
      </c>
      <c r="W31" s="210"/>
    </row>
    <row r="32" spans="1:23" x14ac:dyDescent="0.25">
      <c r="A32" s="146">
        <f t="shared" si="1"/>
        <v>19</v>
      </c>
      <c r="B32" s="201" t="s">
        <v>1758</v>
      </c>
      <c r="C32" s="204"/>
      <c r="D32" s="204"/>
      <c r="E32" s="204"/>
      <c r="F32" s="204"/>
      <c r="G32" s="204"/>
      <c r="H32" s="204"/>
      <c r="I32" s="204"/>
      <c r="J32" s="204"/>
      <c r="K32" s="236" t="s">
        <v>1781</v>
      </c>
      <c r="L32" s="366">
        <v>0.94</v>
      </c>
      <c r="M32" s="371">
        <v>120.02</v>
      </c>
      <c r="N32" s="203"/>
      <c r="O32" s="203"/>
      <c r="P32" s="203"/>
      <c r="Q32" s="240"/>
      <c r="R32" s="168"/>
      <c r="S32" s="211">
        <v>40340</v>
      </c>
      <c r="T32" s="450" t="s">
        <v>2010</v>
      </c>
      <c r="U32" s="439">
        <v>1.0185</v>
      </c>
      <c r="W32" s="210"/>
    </row>
    <row r="33" spans="1:29" x14ac:dyDescent="0.25">
      <c r="A33" s="146">
        <f t="shared" si="1"/>
        <v>20</v>
      </c>
      <c r="B33" s="201" t="s">
        <v>1759</v>
      </c>
      <c r="C33" s="204"/>
      <c r="D33" s="204"/>
      <c r="E33" s="204"/>
      <c r="F33" s="204"/>
      <c r="G33" s="204"/>
      <c r="H33" s="204"/>
      <c r="I33" s="204"/>
      <c r="J33" s="204"/>
      <c r="K33" s="236" t="s">
        <v>1782</v>
      </c>
      <c r="L33" s="366">
        <v>1.48</v>
      </c>
      <c r="M33" s="371">
        <v>188.97</v>
      </c>
      <c r="N33" s="203"/>
      <c r="O33" s="203"/>
      <c r="P33" s="203"/>
      <c r="Q33" s="240"/>
      <c r="R33" s="168"/>
      <c r="S33" s="213">
        <v>41060</v>
      </c>
      <c r="T33" s="152" t="s">
        <v>1686</v>
      </c>
      <c r="U33" s="438">
        <v>0.97060000000000002</v>
      </c>
      <c r="W33" s="210"/>
    </row>
    <row r="34" spans="1:29" x14ac:dyDescent="0.25">
      <c r="A34" s="146">
        <f t="shared" si="1"/>
        <v>21</v>
      </c>
      <c r="B34" s="201" t="s">
        <v>1760</v>
      </c>
      <c r="C34" s="204"/>
      <c r="D34" s="204"/>
      <c r="E34" s="204"/>
      <c r="F34" s="204"/>
      <c r="G34" s="204"/>
      <c r="H34" s="204"/>
      <c r="I34" s="204"/>
      <c r="J34" s="204"/>
      <c r="K34" s="236" t="s">
        <v>1783</v>
      </c>
      <c r="L34" s="366">
        <v>1.39</v>
      </c>
      <c r="M34" s="371">
        <v>177.48</v>
      </c>
      <c r="N34" s="203"/>
      <c r="O34" s="203"/>
      <c r="P34" s="203"/>
      <c r="Q34" s="240"/>
      <c r="R34" s="168"/>
      <c r="S34" s="211">
        <v>43580</v>
      </c>
      <c r="T34" s="450" t="s">
        <v>2011</v>
      </c>
      <c r="U34" s="439">
        <v>0.88009999999999999</v>
      </c>
      <c r="W34" s="210"/>
    </row>
    <row r="35" spans="1:29" x14ac:dyDescent="0.25">
      <c r="A35" s="146">
        <f t="shared" si="1"/>
        <v>22</v>
      </c>
      <c r="B35" s="201" t="s">
        <v>1761</v>
      </c>
      <c r="C35" s="204"/>
      <c r="D35" s="204"/>
      <c r="E35" s="204"/>
      <c r="F35" s="204"/>
      <c r="G35" s="204"/>
      <c r="H35" s="204"/>
      <c r="I35" s="204"/>
      <c r="J35" s="204"/>
      <c r="K35" s="236" t="s">
        <v>1784</v>
      </c>
      <c r="L35" s="366">
        <v>1.1499999999999999</v>
      </c>
      <c r="M35" s="371">
        <v>146.83000000000001</v>
      </c>
      <c r="N35" s="203"/>
      <c r="O35" s="203"/>
      <c r="P35" s="203"/>
      <c r="Q35" s="240"/>
      <c r="R35" s="168"/>
      <c r="S35" s="213">
        <v>43620</v>
      </c>
      <c r="T35" s="152" t="s">
        <v>1687</v>
      </c>
      <c r="U35" s="441">
        <v>0.78849999999999998</v>
      </c>
      <c r="W35" s="210"/>
    </row>
    <row r="36" spans="1:29" x14ac:dyDescent="0.25">
      <c r="A36" s="146">
        <f t="shared" si="1"/>
        <v>23</v>
      </c>
      <c r="B36" s="201" t="s">
        <v>1762</v>
      </c>
      <c r="C36" s="204"/>
      <c r="D36" s="204"/>
      <c r="E36" s="204"/>
      <c r="F36" s="204"/>
      <c r="G36" s="204"/>
      <c r="H36" s="204"/>
      <c r="I36" s="204"/>
      <c r="J36" s="204"/>
      <c r="K36" s="236" t="s">
        <v>233</v>
      </c>
      <c r="L36" s="366">
        <v>0.67</v>
      </c>
      <c r="M36" s="371">
        <v>85.55</v>
      </c>
      <c r="N36" s="203"/>
      <c r="O36" s="203"/>
      <c r="P36" s="203"/>
      <c r="Q36" s="240"/>
      <c r="R36" s="168"/>
      <c r="S36" s="211">
        <v>46140</v>
      </c>
      <c r="T36" s="151" t="s">
        <v>1688</v>
      </c>
      <c r="U36" s="436">
        <v>0.84630000000000005</v>
      </c>
      <c r="W36" s="210"/>
    </row>
    <row r="37" spans="1:29" ht="13.8" thickBot="1" x14ac:dyDescent="0.3">
      <c r="A37" s="146">
        <f>SUM(A36+1)</f>
        <v>24</v>
      </c>
      <c r="B37" s="201" t="s">
        <v>1763</v>
      </c>
      <c r="C37" s="204"/>
      <c r="D37" s="204"/>
      <c r="E37" s="204"/>
      <c r="F37" s="204"/>
      <c r="G37" s="204"/>
      <c r="H37" s="204"/>
      <c r="I37" s="204"/>
      <c r="J37" s="204"/>
      <c r="K37" s="236" t="s">
        <v>1785</v>
      </c>
      <c r="L37" s="366">
        <v>1.07</v>
      </c>
      <c r="M37" s="371">
        <v>136.62</v>
      </c>
      <c r="N37" s="203"/>
      <c r="O37" s="203"/>
      <c r="P37" s="203"/>
      <c r="Q37" s="240"/>
      <c r="R37" s="168"/>
      <c r="S37" s="214">
        <v>47940</v>
      </c>
      <c r="T37" s="215" t="s">
        <v>1689</v>
      </c>
      <c r="U37" s="442">
        <v>0.81210000000000004</v>
      </c>
    </row>
    <row r="38" spans="1:29" s="210" customFormat="1" ht="13.8" thickTop="1" x14ac:dyDescent="0.25">
      <c r="A38" s="146">
        <f>SUM(A37+1)</f>
        <v>25</v>
      </c>
      <c r="B38" s="201" t="s">
        <v>1764</v>
      </c>
      <c r="C38" s="204"/>
      <c r="D38" s="204"/>
      <c r="E38" s="204"/>
      <c r="F38" s="204"/>
      <c r="G38" s="204"/>
      <c r="H38" s="204"/>
      <c r="I38" s="204"/>
      <c r="J38" s="204"/>
      <c r="K38" s="236" t="s">
        <v>234</v>
      </c>
      <c r="L38" s="366">
        <v>0.62</v>
      </c>
      <c r="M38" s="371">
        <v>79.16</v>
      </c>
      <c r="N38" s="203"/>
      <c r="O38" s="203"/>
      <c r="P38" s="203"/>
      <c r="Q38" s="240"/>
      <c r="R38" s="168"/>
      <c r="S38" s="206"/>
      <c r="T38" s="153"/>
      <c r="U38" s="153"/>
      <c r="V38" s="153"/>
    </row>
    <row r="39" spans="1:29" x14ac:dyDescent="0.25">
      <c r="A39" s="146"/>
      <c r="B39" s="173"/>
      <c r="D39" s="153"/>
      <c r="E39" s="153"/>
      <c r="F39" s="153"/>
      <c r="AC39" s="161"/>
    </row>
    <row r="40" spans="1:29" x14ac:dyDescent="0.25">
      <c r="A40" s="311"/>
      <c r="B40" s="509" t="s">
        <v>1983</v>
      </c>
      <c r="C40" s="509"/>
      <c r="D40" s="509"/>
      <c r="E40" s="509"/>
      <c r="F40" s="509"/>
      <c r="G40" s="509"/>
      <c r="H40" s="509"/>
      <c r="I40" s="509"/>
      <c r="J40" s="509"/>
      <c r="K40" s="509"/>
      <c r="AC40" s="161"/>
    </row>
    <row r="41" spans="1:29" ht="13.8" thickBot="1" x14ac:dyDescent="0.3">
      <c r="A41" s="146"/>
      <c r="B41" s="507" t="s">
        <v>1981</v>
      </c>
      <c r="C41" s="508"/>
      <c r="D41" s="508"/>
      <c r="E41" s="508"/>
      <c r="F41" s="508"/>
      <c r="G41" s="508"/>
      <c r="H41" s="508"/>
      <c r="I41" s="508"/>
      <c r="J41" s="508"/>
      <c r="K41" s="508"/>
      <c r="O41" s="268"/>
      <c r="AC41" s="161"/>
    </row>
    <row r="42" spans="1:29" x14ac:dyDescent="0.25">
      <c r="A42" s="146"/>
      <c r="B42" s="285" t="s">
        <v>1978</v>
      </c>
      <c r="C42" s="248"/>
      <c r="D42" s="249"/>
      <c r="E42" s="249"/>
      <c r="F42" s="249"/>
      <c r="G42" s="248"/>
      <c r="H42" s="248"/>
      <c r="I42" s="248"/>
      <c r="J42" s="248"/>
      <c r="K42" s="250"/>
      <c r="O42" s="276"/>
      <c r="R42" s="278"/>
      <c r="AC42" s="161"/>
    </row>
    <row r="43" spans="1:29" x14ac:dyDescent="0.25">
      <c r="A43" s="268"/>
      <c r="B43" s="286"/>
      <c r="C43" s="161"/>
      <c r="D43" s="153"/>
      <c r="E43" s="153"/>
      <c r="F43" s="283" t="s">
        <v>1971</v>
      </c>
      <c r="G43" s="291"/>
      <c r="H43" s="155">
        <f>'URBAN Rates'!F5</f>
        <v>1</v>
      </c>
      <c r="I43" s="161"/>
      <c r="J43" s="161"/>
      <c r="K43" s="252"/>
      <c r="M43" s="161"/>
      <c r="N43" s="351"/>
      <c r="O43" s="326"/>
      <c r="P43" s="161"/>
      <c r="Q43" s="161"/>
      <c r="R43" s="325"/>
      <c r="S43" s="161"/>
      <c r="AC43" s="161"/>
    </row>
    <row r="44" spans="1:29" x14ac:dyDescent="0.25">
      <c r="A44" s="146"/>
      <c r="B44" s="286"/>
      <c r="C44" s="161"/>
      <c r="D44" s="153"/>
      <c r="E44" s="153"/>
      <c r="F44" s="283"/>
      <c r="G44" s="496"/>
      <c r="H44" s="497"/>
      <c r="I44" s="161"/>
      <c r="J44" s="161"/>
      <c r="K44" s="252"/>
      <c r="M44" s="288"/>
      <c r="N44" s="352"/>
      <c r="O44" s="352"/>
      <c r="P44" s="295"/>
      <c r="Q44" s="295"/>
      <c r="R44" s="161"/>
      <c r="S44" s="295"/>
      <c r="AC44" s="161"/>
    </row>
    <row r="45" spans="1:29" x14ac:dyDescent="0.25">
      <c r="A45" s="146"/>
      <c r="B45" s="253"/>
      <c r="C45" s="161"/>
      <c r="D45" s="161"/>
      <c r="E45" s="161"/>
      <c r="F45" s="272" t="s">
        <v>1963</v>
      </c>
      <c r="G45" s="293" t="str">
        <f>'Client Entry'!C6</f>
        <v>TN</v>
      </c>
      <c r="H45" s="260">
        <f>'URBAN Rates'!G6</f>
        <v>102.55</v>
      </c>
      <c r="I45" s="263"/>
      <c r="J45" s="161"/>
      <c r="K45" s="252"/>
      <c r="M45" s="288"/>
      <c r="N45" s="352"/>
      <c r="O45" s="352"/>
      <c r="P45" s="295"/>
      <c r="Q45" s="295"/>
      <c r="R45" s="161"/>
      <c r="S45" s="161"/>
      <c r="AC45" s="161"/>
    </row>
    <row r="46" spans="1:29" x14ac:dyDescent="0.25">
      <c r="A46" s="146"/>
      <c r="B46" s="253"/>
      <c r="C46" s="161"/>
      <c r="D46" s="161"/>
      <c r="E46" s="161"/>
      <c r="F46" s="272" t="s">
        <v>1964</v>
      </c>
      <c r="G46" s="275" t="str">
        <f>'Client Entry'!C7</f>
        <v>TN</v>
      </c>
      <c r="H46" s="260">
        <f>'URBAN Rates'!G7</f>
        <v>96.82</v>
      </c>
      <c r="I46" s="263"/>
      <c r="J46" s="161"/>
      <c r="K46" s="252"/>
      <c r="M46" s="288"/>
      <c r="N46" s="352"/>
      <c r="O46" s="352"/>
      <c r="P46" s="295"/>
      <c r="Q46" s="295"/>
      <c r="R46" s="161"/>
      <c r="S46" s="161"/>
      <c r="AC46" s="161"/>
    </row>
    <row r="47" spans="1:29" x14ac:dyDescent="0.25">
      <c r="A47" s="146"/>
      <c r="B47" s="253"/>
      <c r="C47" s="161"/>
      <c r="D47" s="161"/>
      <c r="E47" s="161"/>
      <c r="F47" s="273" t="s">
        <v>1965</v>
      </c>
      <c r="G47" s="259" t="str">
        <f>'Client Entry'!C8</f>
        <v>SH</v>
      </c>
      <c r="H47" s="260">
        <f>'URBAN Rates'!F8</f>
        <v>73.849999999999994</v>
      </c>
      <c r="I47" s="161"/>
      <c r="J47" s="161"/>
      <c r="K47" s="252"/>
      <c r="M47" s="288"/>
      <c r="N47" s="352"/>
      <c r="O47" s="328"/>
      <c r="P47" s="295"/>
      <c r="Q47" s="295"/>
      <c r="R47" s="295"/>
      <c r="S47" s="161"/>
      <c r="AC47" s="161"/>
    </row>
    <row r="48" spans="1:29" x14ac:dyDescent="0.25">
      <c r="A48" s="146"/>
      <c r="B48" s="253"/>
      <c r="C48" s="161"/>
      <c r="D48" s="161"/>
      <c r="E48" s="161"/>
      <c r="F48" s="272" t="s">
        <v>1966</v>
      </c>
      <c r="G48" s="260" t="str">
        <f>'Client Entry'!C9</f>
        <v>CBC2</v>
      </c>
      <c r="H48" s="260">
        <f>'URBAN Rates'!F9</f>
        <v>187.69</v>
      </c>
      <c r="I48" s="161"/>
      <c r="J48" s="161"/>
      <c r="K48" s="252"/>
      <c r="M48" s="288"/>
      <c r="N48" s="352"/>
      <c r="O48" s="328"/>
      <c r="P48" s="295"/>
      <c r="Q48" s="295"/>
      <c r="R48" s="161"/>
      <c r="S48" s="161"/>
      <c r="AC48" s="161"/>
    </row>
    <row r="49" spans="1:29" x14ac:dyDescent="0.25">
      <c r="A49" s="146"/>
      <c r="B49" s="253"/>
      <c r="C49" s="161"/>
      <c r="D49" s="161"/>
      <c r="E49" s="161"/>
      <c r="F49" s="272" t="s">
        <v>1967</v>
      </c>
      <c r="G49" s="260" t="str">
        <f>'Client Entry'!C10</f>
        <v>NC</v>
      </c>
      <c r="H49" s="275">
        <f>'URBAN Rates'!G10</f>
        <v>502.83000000000004</v>
      </c>
      <c r="I49" s="287"/>
      <c r="J49" s="161"/>
      <c r="K49" s="252"/>
      <c r="M49" s="288"/>
      <c r="N49" s="352"/>
      <c r="O49" s="328"/>
      <c r="P49" s="295"/>
      <c r="Q49" s="295"/>
      <c r="R49" s="161"/>
      <c r="S49" s="161"/>
      <c r="AC49" s="161"/>
    </row>
    <row r="50" spans="1:29" x14ac:dyDescent="0.25">
      <c r="A50" s="146"/>
      <c r="B50" s="253"/>
      <c r="C50" s="161"/>
      <c r="D50" s="161"/>
      <c r="E50" s="161"/>
      <c r="F50" s="243" t="s">
        <v>1950</v>
      </c>
      <c r="G50" s="284"/>
      <c r="H50" s="260">
        <f>'URBAN Rates'!F11</f>
        <v>114.34</v>
      </c>
      <c r="I50" s="288" t="s">
        <v>1972</v>
      </c>
      <c r="J50" s="161"/>
      <c r="K50" s="252"/>
      <c r="M50" s="288"/>
      <c r="N50" s="352"/>
      <c r="O50" s="168"/>
      <c r="P50" s="327"/>
      <c r="Q50" s="295"/>
      <c r="R50" s="161"/>
      <c r="S50" s="161"/>
      <c r="AC50" s="161"/>
    </row>
    <row r="51" spans="1:29" x14ac:dyDescent="0.25">
      <c r="A51" s="146"/>
      <c r="B51" s="253"/>
      <c r="C51" s="161"/>
      <c r="D51" s="161"/>
      <c r="E51" s="161"/>
      <c r="F51" s="164"/>
      <c r="G51" s="161"/>
      <c r="H51" s="161"/>
      <c r="I51" s="161"/>
      <c r="J51" s="161"/>
      <c r="K51" s="252"/>
      <c r="M51" s="288"/>
      <c r="O51" s="328"/>
      <c r="P51" s="295"/>
      <c r="Q51" s="295"/>
      <c r="R51" s="161"/>
      <c r="S51" s="161"/>
      <c r="AC51" s="161"/>
    </row>
    <row r="52" spans="1:29" x14ac:dyDescent="0.25">
      <c r="A52" s="146"/>
      <c r="B52" s="253"/>
      <c r="C52" s="161"/>
      <c r="D52" s="161"/>
      <c r="E52" s="161"/>
      <c r="F52" s="245" t="s">
        <v>1947</v>
      </c>
      <c r="G52" s="261">
        <f>'URBAN Rates'!J14</f>
        <v>1078.08</v>
      </c>
      <c r="H52" s="263"/>
      <c r="I52" s="161"/>
      <c r="J52" s="161"/>
      <c r="K52" s="252"/>
      <c r="M52" s="288"/>
      <c r="N52" s="352"/>
      <c r="O52" s="328"/>
      <c r="P52" s="295"/>
      <c r="Q52" s="295"/>
      <c r="R52" s="161"/>
      <c r="S52" s="161"/>
      <c r="AC52" s="161"/>
    </row>
    <row r="53" spans="1:29" x14ac:dyDescent="0.25">
      <c r="A53" s="146"/>
      <c r="B53" s="253"/>
      <c r="C53" s="161"/>
      <c r="D53" s="161"/>
      <c r="E53" s="161"/>
      <c r="F53" s="161"/>
      <c r="G53" s="161"/>
      <c r="H53" s="161"/>
      <c r="I53" s="161"/>
      <c r="J53" s="161"/>
      <c r="K53" s="252"/>
      <c r="M53" s="288"/>
      <c r="N53" s="352"/>
      <c r="O53" s="328"/>
      <c r="P53" s="295"/>
      <c r="Q53" s="329"/>
      <c r="R53" s="279"/>
      <c r="S53" s="279"/>
      <c r="T53" s="279"/>
      <c r="AC53" s="161"/>
    </row>
    <row r="54" spans="1:29" x14ac:dyDescent="0.25">
      <c r="A54" s="146"/>
      <c r="B54" s="251" t="s">
        <v>1949</v>
      </c>
      <c r="C54" s="161"/>
      <c r="D54" s="161"/>
      <c r="E54" s="161"/>
      <c r="F54" s="161"/>
      <c r="G54" s="161"/>
      <c r="H54" s="161"/>
      <c r="I54" s="254"/>
      <c r="J54" s="161"/>
      <c r="K54" s="252"/>
      <c r="M54" s="288"/>
      <c r="N54" s="352"/>
      <c r="O54" s="352"/>
      <c r="P54" s="295"/>
      <c r="Q54" s="295"/>
      <c r="R54" s="161"/>
      <c r="S54" s="161"/>
      <c r="T54" s="161"/>
    </row>
    <row r="55" spans="1:29" x14ac:dyDescent="0.25">
      <c r="A55" s="146"/>
      <c r="B55" s="253"/>
      <c r="C55" s="161"/>
      <c r="D55" s="161"/>
      <c r="E55" s="161"/>
      <c r="F55" s="255" t="s">
        <v>1943</v>
      </c>
      <c r="G55" s="262">
        <f>G52*URBAN!Q6</f>
        <v>776.21759999999995</v>
      </c>
      <c r="H55" s="161"/>
      <c r="I55" s="161"/>
      <c r="J55" s="161"/>
      <c r="K55" s="252"/>
      <c r="M55" s="288"/>
      <c r="N55" s="352"/>
      <c r="O55" s="328"/>
      <c r="P55" s="295"/>
      <c r="Q55" s="295"/>
      <c r="R55" s="161"/>
      <c r="S55" s="280"/>
      <c r="T55" s="281"/>
    </row>
    <row r="56" spans="1:29" x14ac:dyDescent="0.25">
      <c r="A56" s="146"/>
      <c r="B56" s="253"/>
      <c r="C56" s="161"/>
      <c r="D56" s="161"/>
      <c r="E56" s="161"/>
      <c r="F56" s="161"/>
      <c r="G56" s="161"/>
      <c r="H56" s="161"/>
      <c r="I56" s="254"/>
      <c r="J56" s="161"/>
      <c r="K56" s="252"/>
      <c r="M56" s="288"/>
      <c r="N56" s="352"/>
      <c r="O56" s="328"/>
      <c r="P56" s="295"/>
      <c r="Q56" s="295"/>
      <c r="R56" s="161"/>
      <c r="S56" s="280"/>
      <c r="T56" s="281"/>
    </row>
    <row r="57" spans="1:29" x14ac:dyDescent="0.25">
      <c r="A57" s="146"/>
      <c r="B57" s="251" t="s">
        <v>1962</v>
      </c>
      <c r="C57" s="161"/>
      <c r="D57" s="161"/>
      <c r="E57" s="161"/>
      <c r="F57" s="161"/>
      <c r="G57" s="161"/>
      <c r="H57" s="161"/>
      <c r="I57" s="161"/>
      <c r="J57" s="161"/>
      <c r="K57" s="252"/>
      <c r="M57" s="288"/>
      <c r="N57" s="352"/>
      <c r="O57" s="328"/>
      <c r="P57" s="295"/>
      <c r="Q57" s="295"/>
      <c r="R57" s="161"/>
      <c r="S57" s="161"/>
    </row>
    <row r="58" spans="1:29" x14ac:dyDescent="0.25">
      <c r="A58" s="146"/>
      <c r="B58" s="253"/>
      <c r="C58" s="161"/>
      <c r="D58" s="161"/>
      <c r="E58" s="161"/>
      <c r="F58" s="255" t="s">
        <v>1944</v>
      </c>
      <c r="G58" s="262">
        <f>G55*URBAN!Q7</f>
        <v>766.59250176</v>
      </c>
      <c r="H58" s="161"/>
      <c r="I58" s="161"/>
      <c r="J58" s="161"/>
      <c r="K58" s="252"/>
      <c r="M58" s="161"/>
      <c r="N58" s="161"/>
      <c r="O58" s="161"/>
      <c r="P58" s="295"/>
      <c r="Q58" s="295"/>
      <c r="R58" s="161"/>
      <c r="S58" s="161"/>
    </row>
    <row r="59" spans="1:29" x14ac:dyDescent="0.25">
      <c r="A59" s="146"/>
      <c r="B59" s="253"/>
      <c r="C59" s="161"/>
      <c r="D59" s="161"/>
      <c r="E59" s="161"/>
      <c r="F59" s="161"/>
      <c r="G59" s="161"/>
      <c r="H59" s="161"/>
      <c r="I59" s="161"/>
      <c r="J59" s="161"/>
      <c r="K59" s="252"/>
      <c r="M59" s="498"/>
      <c r="N59" s="493"/>
    </row>
    <row r="60" spans="1:29" x14ac:dyDescent="0.25">
      <c r="A60" s="146"/>
      <c r="B60" s="251" t="s">
        <v>1945</v>
      </c>
      <c r="C60" s="161"/>
      <c r="D60" s="161"/>
      <c r="E60" s="161"/>
      <c r="F60" s="161"/>
      <c r="G60" s="161"/>
      <c r="H60" s="161"/>
      <c r="I60" s="161"/>
      <c r="J60" s="161"/>
      <c r="K60" s="252"/>
      <c r="Q60" s="287"/>
    </row>
    <row r="61" spans="1:29" x14ac:dyDescent="0.25">
      <c r="A61" s="146"/>
      <c r="B61" s="253"/>
      <c r="C61" s="161"/>
      <c r="D61" s="161"/>
      <c r="E61" s="161"/>
      <c r="F61" s="255" t="s">
        <v>1946</v>
      </c>
      <c r="G61" s="262">
        <f>G52-G55</f>
        <v>301.86239999999998</v>
      </c>
      <c r="H61" s="161"/>
      <c r="I61" s="161"/>
      <c r="J61" s="161"/>
      <c r="K61" s="252"/>
    </row>
    <row r="62" spans="1:29" x14ac:dyDescent="0.25">
      <c r="A62" s="146"/>
      <c r="B62" s="253"/>
      <c r="C62" s="161"/>
      <c r="D62" s="161"/>
      <c r="E62" s="161"/>
      <c r="F62" s="161"/>
      <c r="G62" s="161"/>
      <c r="H62" s="161"/>
      <c r="I62" s="161"/>
      <c r="J62" s="161"/>
      <c r="K62" s="252"/>
    </row>
    <row r="63" spans="1:29" x14ac:dyDescent="0.25">
      <c r="A63" s="146"/>
      <c r="B63" s="251" t="s">
        <v>1948</v>
      </c>
      <c r="C63" s="161"/>
      <c r="D63" s="161"/>
      <c r="E63" s="161"/>
      <c r="F63" s="161"/>
      <c r="G63" s="161"/>
      <c r="H63" s="161"/>
      <c r="I63" s="161"/>
      <c r="J63" s="161"/>
      <c r="K63" s="252"/>
    </row>
    <row r="64" spans="1:29" x14ac:dyDescent="0.25">
      <c r="A64" s="146"/>
      <c r="B64" s="253"/>
      <c r="C64" s="161"/>
      <c r="D64" s="161"/>
      <c r="E64" s="161"/>
      <c r="F64" s="324" t="s">
        <v>1959</v>
      </c>
      <c r="G64" s="261">
        <f>G58+G61</f>
        <v>1068.45490176</v>
      </c>
      <c r="H64" s="161"/>
      <c r="I64" s="161"/>
      <c r="J64" s="161"/>
      <c r="K64" s="252"/>
    </row>
    <row r="65" spans="1:11" ht="13.8" thickBot="1" x14ac:dyDescent="0.3">
      <c r="A65" s="146"/>
      <c r="B65" s="256"/>
      <c r="C65" s="257"/>
      <c r="D65" s="257"/>
      <c r="E65" s="257"/>
      <c r="F65" s="257"/>
      <c r="G65" s="257"/>
      <c r="H65" s="257"/>
      <c r="I65" s="257"/>
      <c r="J65" s="257"/>
      <c r="K65" s="258"/>
    </row>
    <row r="66" spans="1:11" x14ac:dyDescent="0.25">
      <c r="A66" s="146"/>
      <c r="B66" s="173"/>
    </row>
    <row r="67" spans="1:11" x14ac:dyDescent="0.25">
      <c r="A67" s="146"/>
      <c r="B67" s="173"/>
    </row>
    <row r="68" spans="1:11" x14ac:dyDescent="0.25">
      <c r="A68" s="146"/>
      <c r="B68" s="492"/>
      <c r="C68" s="493"/>
      <c r="E68" s="494"/>
      <c r="F68" s="495"/>
    </row>
    <row r="69" spans="1:11" x14ac:dyDescent="0.25">
      <c r="A69" s="146"/>
      <c r="B69" s="276"/>
      <c r="C69" s="299"/>
      <c r="D69" s="163"/>
      <c r="E69" s="300"/>
      <c r="F69" s="277"/>
    </row>
    <row r="70" spans="1:11" x14ac:dyDescent="0.25">
      <c r="A70" s="146"/>
      <c r="B70" s="164"/>
      <c r="C70" s="301"/>
      <c r="D70" s="163"/>
      <c r="E70" s="158"/>
      <c r="F70" s="302"/>
    </row>
    <row r="71" spans="1:11" x14ac:dyDescent="0.25">
      <c r="A71" s="146"/>
      <c r="B71" s="164"/>
      <c r="C71" s="301"/>
      <c r="D71" s="163"/>
      <c r="E71" s="158"/>
      <c r="F71" s="302"/>
    </row>
    <row r="72" spans="1:11" x14ac:dyDescent="0.25">
      <c r="A72" s="146"/>
      <c r="B72" s="164"/>
      <c r="C72" s="164"/>
      <c r="D72" s="163"/>
      <c r="E72" s="163"/>
      <c r="F72" s="163"/>
    </row>
    <row r="73" spans="1:11" x14ac:dyDescent="0.25">
      <c r="A73" s="146"/>
      <c r="B73" s="164"/>
      <c r="C73" s="164"/>
      <c r="D73" s="163"/>
      <c r="E73" s="163"/>
      <c r="F73" s="163"/>
    </row>
    <row r="74" spans="1:11" x14ac:dyDescent="0.25">
      <c r="A74" s="146"/>
      <c r="B74" s="164"/>
      <c r="C74" s="301"/>
      <c r="D74" s="163"/>
      <c r="E74" s="163"/>
      <c r="F74" s="163"/>
    </row>
    <row r="75" spans="1:11" x14ac:dyDescent="0.25">
      <c r="A75" s="146"/>
      <c r="B75" s="164"/>
      <c r="C75" s="301"/>
      <c r="D75" s="163"/>
      <c r="E75" s="163"/>
      <c r="F75" s="163"/>
    </row>
    <row r="76" spans="1:11" x14ac:dyDescent="0.25">
      <c r="A76" s="146"/>
      <c r="B76" s="164"/>
      <c r="C76" s="301"/>
      <c r="D76" s="163"/>
      <c r="E76" s="163"/>
      <c r="F76" s="163"/>
    </row>
    <row r="77" spans="1:11" x14ac:dyDescent="0.25">
      <c r="A77" s="146"/>
      <c r="B77" s="164"/>
      <c r="C77" s="164"/>
      <c r="D77" s="163"/>
      <c r="E77" s="163"/>
      <c r="F77" s="163"/>
    </row>
    <row r="78" spans="1:11" x14ac:dyDescent="0.25">
      <c r="A78" s="146"/>
      <c r="B78" s="164"/>
      <c r="C78" s="164"/>
      <c r="D78" s="163"/>
      <c r="E78" s="163"/>
      <c r="F78" s="163"/>
    </row>
    <row r="79" spans="1:11" x14ac:dyDescent="0.25">
      <c r="A79" s="146"/>
      <c r="B79" s="164"/>
      <c r="C79" s="164"/>
      <c r="D79" s="163"/>
      <c r="E79" s="163"/>
      <c r="F79" s="163"/>
    </row>
    <row r="80" spans="1:11" x14ac:dyDescent="0.25">
      <c r="A80" s="146"/>
      <c r="B80" s="164"/>
      <c r="C80" s="164"/>
      <c r="D80" s="163"/>
      <c r="E80" s="163"/>
      <c r="F80" s="163"/>
    </row>
    <row r="81" spans="1:29" x14ac:dyDescent="0.25">
      <c r="A81" s="146"/>
      <c r="B81" s="164"/>
      <c r="C81" s="164"/>
      <c r="D81" s="163"/>
      <c r="E81" s="163"/>
      <c r="F81" s="163"/>
    </row>
    <row r="82" spans="1:29" x14ac:dyDescent="0.25">
      <c r="A82" s="146"/>
      <c r="B82" s="164"/>
      <c r="C82" s="164"/>
      <c r="D82" s="163"/>
      <c r="E82" s="163"/>
      <c r="F82" s="163"/>
    </row>
    <row r="83" spans="1:29" x14ac:dyDescent="0.25">
      <c r="A83" s="146"/>
      <c r="B83" s="173"/>
    </row>
    <row r="84" spans="1:29" x14ac:dyDescent="0.25">
      <c r="A84" s="146"/>
      <c r="B84" s="173"/>
    </row>
    <row r="85" spans="1:29" x14ac:dyDescent="0.25">
      <c r="A85" s="146"/>
      <c r="B85" s="173"/>
    </row>
    <row r="86" spans="1:29" x14ac:dyDescent="0.25">
      <c r="A86" s="146"/>
      <c r="B86" s="173"/>
    </row>
    <row r="87" spans="1:29" x14ac:dyDescent="0.25">
      <c r="A87" s="146"/>
      <c r="B87" s="173"/>
    </row>
    <row r="88" spans="1:29" x14ac:dyDescent="0.25">
      <c r="A88" s="146"/>
      <c r="B88" s="173"/>
    </row>
    <row r="89" spans="1:29" x14ac:dyDescent="0.25">
      <c r="A89" s="146"/>
      <c r="B89" s="173"/>
    </row>
    <row r="90" spans="1:29" x14ac:dyDescent="0.25">
      <c r="A90" s="146"/>
      <c r="B90" s="173"/>
    </row>
    <row r="91" spans="1:29" x14ac:dyDescent="0.25">
      <c r="A91" s="173"/>
      <c r="B91" s="173"/>
      <c r="C91" s="163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205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206"/>
    </row>
    <row r="94" spans="1:29" x14ac:dyDescent="0.25"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</row>
    <row r="95" spans="1:29" x14ac:dyDescent="0.25"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</row>
    <row r="97" spans="18:29" x14ac:dyDescent="0.25"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</row>
    <row r="98" spans="18:29" x14ac:dyDescent="0.25"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</row>
    <row r="99" spans="18:29" x14ac:dyDescent="0.25"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</row>
    <row r="100" spans="18:29" x14ac:dyDescent="0.25"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</row>
    <row r="101" spans="18:29" x14ac:dyDescent="0.25"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</row>
    <row r="102" spans="18:29" x14ac:dyDescent="0.25"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</row>
    <row r="103" spans="18:29" x14ac:dyDescent="0.25"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</row>
    <row r="104" spans="18:29" x14ac:dyDescent="0.25"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</row>
    <row r="105" spans="18:29" x14ac:dyDescent="0.25"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</row>
    <row r="106" spans="18:29" x14ac:dyDescent="0.25"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</row>
    <row r="107" spans="18:29" x14ac:dyDescent="0.25"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</row>
    <row r="108" spans="18:29" x14ac:dyDescent="0.25"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</row>
    <row r="109" spans="18:29" x14ac:dyDescent="0.25"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</row>
    <row r="110" spans="18:29" x14ac:dyDescent="0.25"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</row>
    <row r="111" spans="18:29" x14ac:dyDescent="0.25"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</row>
    <row r="112" spans="18:29" x14ac:dyDescent="0.25"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</row>
    <row r="113" spans="18:29" x14ac:dyDescent="0.25"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</row>
    <row r="114" spans="18:29" x14ac:dyDescent="0.25"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</row>
    <row r="115" spans="18:29" x14ac:dyDescent="0.25"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</row>
    <row r="116" spans="18:29" x14ac:dyDescent="0.25"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</row>
    <row r="117" spans="18:29" x14ac:dyDescent="0.25"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</row>
    <row r="118" spans="18:29" x14ac:dyDescent="0.25"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</row>
    <row r="119" spans="18:29" x14ac:dyDescent="0.25"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</row>
    <row r="120" spans="18:29" x14ac:dyDescent="0.25"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</row>
    <row r="121" spans="18:29" x14ac:dyDescent="0.25"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</row>
    <row r="122" spans="18:29" x14ac:dyDescent="0.25"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</row>
    <row r="123" spans="18:29" x14ac:dyDescent="0.25"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0"/>
    </row>
    <row r="124" spans="18:29" x14ac:dyDescent="0.25"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</row>
    <row r="125" spans="18:29" x14ac:dyDescent="0.25"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</row>
    <row r="126" spans="18:29" x14ac:dyDescent="0.25"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</row>
    <row r="127" spans="18:29" x14ac:dyDescent="0.25"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</row>
    <row r="128" spans="18:29" x14ac:dyDescent="0.25"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</row>
    <row r="129" spans="18:29" x14ac:dyDescent="0.25"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</row>
    <row r="130" spans="18:29" x14ac:dyDescent="0.25"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</row>
    <row r="131" spans="18:29" x14ac:dyDescent="0.25"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</row>
    <row r="132" spans="18:29" x14ac:dyDescent="0.25"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</row>
    <row r="133" spans="18:29" x14ac:dyDescent="0.25"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</row>
    <row r="134" spans="18:29" x14ac:dyDescent="0.25"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</row>
    <row r="135" spans="18:29" x14ac:dyDescent="0.25"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</row>
    <row r="136" spans="18:29" x14ac:dyDescent="0.25"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</row>
    <row r="137" spans="18:29" x14ac:dyDescent="0.25"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</row>
    <row r="138" spans="18:29" x14ac:dyDescent="0.25"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</row>
    <row r="139" spans="18:29" x14ac:dyDescent="0.25"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</row>
    <row r="140" spans="18:29" x14ac:dyDescent="0.25"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</row>
  </sheetData>
  <sheetProtection selectLockedCells="1"/>
  <mergeCells count="22">
    <mergeCell ref="B68:C68"/>
    <mergeCell ref="E68:F68"/>
    <mergeCell ref="G44:H44"/>
    <mergeCell ref="M59:N59"/>
    <mergeCell ref="O6:P6"/>
    <mergeCell ref="M8:Q8"/>
    <mergeCell ref="B13:Q13"/>
    <mergeCell ref="C10:E10"/>
    <mergeCell ref="F10:G10"/>
    <mergeCell ref="K10:M10"/>
    <mergeCell ref="N10:P10"/>
    <mergeCell ref="B41:K41"/>
    <mergeCell ref="B40:K40"/>
    <mergeCell ref="B1:U1"/>
    <mergeCell ref="O11:O12"/>
    <mergeCell ref="O7:P7"/>
    <mergeCell ref="I11:I12"/>
    <mergeCell ref="D11:D12"/>
    <mergeCell ref="F11:F12"/>
    <mergeCell ref="L11:L12"/>
    <mergeCell ref="F4:I4"/>
    <mergeCell ref="H10:J10"/>
  </mergeCells>
  <phoneticPr fontId="0" type="noConversion"/>
  <pageMargins left="0.75" right="0.75" top="1" bottom="1" header="0.5" footer="0.5"/>
  <pageSetup scale="4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97"/>
  <sheetViews>
    <sheetView workbookViewId="0">
      <pane xSplit="2" ySplit="17" topLeftCell="C18" activePane="bottomRight" state="frozen"/>
      <selection pane="topRight" activeCell="C1" sqref="C1"/>
      <selection pane="bottomLeft" activeCell="A14" sqref="A14"/>
      <selection pane="bottomRight" activeCell="E3" sqref="E3"/>
    </sheetView>
  </sheetViews>
  <sheetFormatPr defaultRowHeight="13.2" x14ac:dyDescent="0.25"/>
  <cols>
    <col min="1" max="1" width="8.44140625" style="5" bestFit="1" customWidth="1"/>
    <col min="2" max="2" width="73.44140625" bestFit="1" customWidth="1"/>
    <col min="3" max="3" width="11.33203125" style="13" bestFit="1" customWidth="1"/>
    <col min="4" max="4" width="10.88671875" customWidth="1"/>
  </cols>
  <sheetData>
    <row r="1" spans="1:4" ht="15" x14ac:dyDescent="0.25">
      <c r="A1" s="521" t="s">
        <v>251</v>
      </c>
      <c r="B1" s="523" t="s">
        <v>646</v>
      </c>
      <c r="C1" s="519" t="s">
        <v>198</v>
      </c>
      <c r="D1" s="51"/>
    </row>
    <row r="2" spans="1:4" ht="24" customHeight="1" thickBot="1" x14ac:dyDescent="0.3">
      <c r="A2" s="522"/>
      <c r="B2" s="524"/>
      <c r="C2" s="520"/>
      <c r="D2" s="51"/>
    </row>
    <row r="3" spans="1:4" ht="15" customHeight="1" thickBot="1" x14ac:dyDescent="0.3">
      <c r="A3" s="42"/>
      <c r="B3" s="52"/>
      <c r="C3" s="43">
        <v>2012</v>
      </c>
      <c r="D3" s="51"/>
    </row>
    <row r="4" spans="1:4" ht="15" customHeight="1" x14ac:dyDescent="0.25">
      <c r="A4" s="42"/>
      <c r="B4" s="52"/>
      <c r="C4" s="31"/>
      <c r="D4" s="41"/>
    </row>
    <row r="5" spans="1:4" ht="15" customHeight="1" x14ac:dyDescent="0.25">
      <c r="A5" s="42"/>
      <c r="B5" s="52"/>
      <c r="C5" s="31"/>
      <c r="D5" s="41"/>
    </row>
    <row r="6" spans="1:4" ht="15" customHeight="1" thickBot="1" x14ac:dyDescent="0.3">
      <c r="A6" s="42"/>
      <c r="B6" s="52"/>
      <c r="C6" s="31"/>
      <c r="D6" s="41"/>
    </row>
    <row r="7" spans="1:4" ht="12.75" customHeight="1" x14ac:dyDescent="0.25">
      <c r="A7" s="513">
        <v>10180</v>
      </c>
      <c r="B7" s="53" t="s">
        <v>299</v>
      </c>
      <c r="C7" s="44">
        <v>0.84440000000000004</v>
      </c>
      <c r="D7" s="40"/>
    </row>
    <row r="8" spans="1:4" ht="12.75" customHeight="1" x14ac:dyDescent="0.25">
      <c r="A8" s="514"/>
      <c r="B8" s="53" t="s">
        <v>300</v>
      </c>
      <c r="C8" s="44"/>
      <c r="D8" s="40"/>
    </row>
    <row r="9" spans="1:4" ht="12.75" customHeight="1" x14ac:dyDescent="0.25">
      <c r="A9" s="514"/>
      <c r="B9" s="53" t="s">
        <v>301</v>
      </c>
      <c r="C9" s="44"/>
      <c r="D9" s="40"/>
    </row>
    <row r="10" spans="1:4" ht="13.5" customHeight="1" thickBot="1" x14ac:dyDescent="0.3">
      <c r="A10" s="515"/>
      <c r="B10" s="54" t="s">
        <v>302</v>
      </c>
      <c r="C10" s="45"/>
      <c r="D10" s="40"/>
    </row>
    <row r="11" spans="1:4" ht="15.6" x14ac:dyDescent="0.25">
      <c r="A11" s="513">
        <v>10380</v>
      </c>
      <c r="B11" s="9" t="s">
        <v>303</v>
      </c>
      <c r="C11" s="44">
        <v>0.36109999999999998</v>
      </c>
      <c r="D11" s="40"/>
    </row>
    <row r="12" spans="1:4" ht="15.6" x14ac:dyDescent="0.25">
      <c r="A12" s="514"/>
      <c r="B12" s="9" t="s">
        <v>304</v>
      </c>
      <c r="C12" s="44"/>
      <c r="D12" s="40"/>
    </row>
    <row r="13" spans="1:4" ht="15.6" x14ac:dyDescent="0.25">
      <c r="A13" s="514"/>
      <c r="B13" s="9" t="s">
        <v>305</v>
      </c>
      <c r="C13" s="44"/>
      <c r="D13" s="40"/>
    </row>
    <row r="14" spans="1:4" ht="15.6" x14ac:dyDescent="0.25">
      <c r="A14" s="514"/>
      <c r="B14" s="9" t="s">
        <v>306</v>
      </c>
      <c r="C14" s="44"/>
      <c r="D14" s="40"/>
    </row>
    <row r="15" spans="1:4" ht="15.6" x14ac:dyDescent="0.25">
      <c r="A15" s="514"/>
      <c r="B15" s="9" t="s">
        <v>307</v>
      </c>
      <c r="C15" s="44"/>
      <c r="D15" s="40"/>
    </row>
    <row r="16" spans="1:4" ht="15.6" x14ac:dyDescent="0.25">
      <c r="A16" s="514"/>
      <c r="B16" s="9" t="s">
        <v>308</v>
      </c>
      <c r="C16" s="44"/>
      <c r="D16" s="40"/>
    </row>
    <row r="17" spans="1:4" ht="15.6" x14ac:dyDescent="0.25">
      <c r="A17" s="514"/>
      <c r="B17" s="9" t="s">
        <v>309</v>
      </c>
      <c r="C17" s="44"/>
      <c r="D17" s="40"/>
    </row>
    <row r="18" spans="1:4" ht="15.6" x14ac:dyDescent="0.25">
      <c r="A18" s="514"/>
      <c r="B18" s="9" t="s">
        <v>310</v>
      </c>
      <c r="C18" s="44"/>
      <c r="D18" s="40"/>
    </row>
    <row r="19" spans="1:4" ht="16.2" thickBot="1" x14ac:dyDescent="0.3">
      <c r="A19" s="515"/>
      <c r="B19" s="10" t="s">
        <v>311</v>
      </c>
      <c r="C19" s="45"/>
      <c r="D19" s="40"/>
    </row>
    <row r="20" spans="1:4" ht="15.6" x14ac:dyDescent="0.25">
      <c r="A20" s="513">
        <v>10420</v>
      </c>
      <c r="B20" s="9" t="s">
        <v>312</v>
      </c>
      <c r="C20" s="46">
        <v>0.88139999999999996</v>
      </c>
      <c r="D20" s="40"/>
    </row>
    <row r="21" spans="1:4" ht="15.6" x14ac:dyDescent="0.25">
      <c r="A21" s="514"/>
      <c r="B21" s="9" t="s">
        <v>313</v>
      </c>
      <c r="C21" s="44"/>
      <c r="D21" s="40"/>
    </row>
    <row r="22" spans="1:4" ht="16.2" thickBot="1" x14ac:dyDescent="0.3">
      <c r="A22" s="515"/>
      <c r="B22" s="10" t="s">
        <v>314</v>
      </c>
      <c r="C22" s="45"/>
      <c r="D22" s="40"/>
    </row>
    <row r="23" spans="1:4" ht="15.6" x14ac:dyDescent="0.25">
      <c r="A23" s="513">
        <v>10500</v>
      </c>
      <c r="B23" s="9" t="s">
        <v>315</v>
      </c>
      <c r="C23" s="46">
        <v>0.86870000000000003</v>
      </c>
      <c r="D23" s="40"/>
    </row>
    <row r="24" spans="1:4" ht="15.6" x14ac:dyDescent="0.25">
      <c r="A24" s="514"/>
      <c r="B24" s="9" t="s">
        <v>316</v>
      </c>
      <c r="C24" s="44"/>
      <c r="D24" s="40"/>
    </row>
    <row r="25" spans="1:4" ht="15.6" x14ac:dyDescent="0.25">
      <c r="A25" s="514"/>
      <c r="B25" s="9" t="s">
        <v>317</v>
      </c>
      <c r="C25" s="44"/>
      <c r="D25" s="40"/>
    </row>
    <row r="26" spans="1:4" ht="15.6" x14ac:dyDescent="0.25">
      <c r="A26" s="514"/>
      <c r="B26" s="9" t="s">
        <v>318</v>
      </c>
      <c r="C26" s="44"/>
      <c r="D26" s="40"/>
    </row>
    <row r="27" spans="1:4" ht="15.6" x14ac:dyDescent="0.25">
      <c r="A27" s="514"/>
      <c r="B27" s="9" t="s">
        <v>319</v>
      </c>
      <c r="C27" s="44"/>
      <c r="D27" s="40"/>
    </row>
    <row r="28" spans="1:4" ht="16.2" thickBot="1" x14ac:dyDescent="0.3">
      <c r="A28" s="515"/>
      <c r="B28" s="10" t="s">
        <v>320</v>
      </c>
      <c r="C28" s="45"/>
      <c r="D28" s="40"/>
    </row>
    <row r="29" spans="1:4" ht="15.6" x14ac:dyDescent="0.25">
      <c r="A29" s="513">
        <v>10580</v>
      </c>
      <c r="B29" s="9" t="s">
        <v>321</v>
      </c>
      <c r="C29" s="46">
        <v>0.86799999999999999</v>
      </c>
      <c r="D29" s="40"/>
    </row>
    <row r="30" spans="1:4" ht="15.6" x14ac:dyDescent="0.25">
      <c r="A30" s="514"/>
      <c r="B30" s="9" t="s">
        <v>322</v>
      </c>
      <c r="C30" s="44"/>
      <c r="D30" s="40"/>
    </row>
    <row r="31" spans="1:4" ht="15.6" x14ac:dyDescent="0.25">
      <c r="A31" s="514"/>
      <c r="B31" s="9" t="s">
        <v>323</v>
      </c>
      <c r="C31" s="44"/>
      <c r="D31" s="40"/>
    </row>
    <row r="32" spans="1:4" ht="15.6" x14ac:dyDescent="0.25">
      <c r="A32" s="514"/>
      <c r="B32" s="9" t="s">
        <v>324</v>
      </c>
      <c r="C32" s="44"/>
      <c r="D32" s="40"/>
    </row>
    <row r="33" spans="1:4" ht="15.6" x14ac:dyDescent="0.25">
      <c r="A33" s="514"/>
      <c r="B33" s="9" t="s">
        <v>325</v>
      </c>
      <c r="C33" s="44"/>
      <c r="D33" s="40"/>
    </row>
    <row r="34" spans="1:4" ht="16.2" thickBot="1" x14ac:dyDescent="0.3">
      <c r="A34" s="515"/>
      <c r="B34" s="10" t="s">
        <v>326</v>
      </c>
      <c r="C34" s="45"/>
      <c r="D34" s="40"/>
    </row>
    <row r="35" spans="1:4" ht="15.6" x14ac:dyDescent="0.25">
      <c r="A35" s="513">
        <v>10740</v>
      </c>
      <c r="B35" s="9" t="s">
        <v>327</v>
      </c>
      <c r="C35" s="46">
        <v>0.95499999999999996</v>
      </c>
      <c r="D35" s="40"/>
    </row>
    <row r="36" spans="1:4" ht="15.6" x14ac:dyDescent="0.25">
      <c r="A36" s="514"/>
      <c r="B36" s="9" t="s">
        <v>328</v>
      </c>
      <c r="C36" s="44"/>
      <c r="D36" s="40"/>
    </row>
    <row r="37" spans="1:4" ht="15.6" x14ac:dyDescent="0.25">
      <c r="A37" s="514"/>
      <c r="B37" s="9" t="s">
        <v>329</v>
      </c>
      <c r="C37" s="44"/>
      <c r="D37" s="40"/>
    </row>
    <row r="38" spans="1:4" ht="15.6" x14ac:dyDescent="0.25">
      <c r="A38" s="514"/>
      <c r="B38" s="9" t="s">
        <v>330</v>
      </c>
      <c r="C38" s="44"/>
      <c r="D38" s="40"/>
    </row>
    <row r="39" spans="1:4" ht="16.2" thickBot="1" x14ac:dyDescent="0.3">
      <c r="A39" s="515"/>
      <c r="B39" s="10" t="s">
        <v>331</v>
      </c>
      <c r="C39" s="45"/>
      <c r="D39" s="40"/>
    </row>
    <row r="40" spans="1:4" ht="15.6" x14ac:dyDescent="0.25">
      <c r="A40" s="513">
        <v>10780</v>
      </c>
      <c r="B40" s="9" t="s">
        <v>332</v>
      </c>
      <c r="C40" s="46">
        <v>0.80259999999999998</v>
      </c>
      <c r="D40" s="40"/>
    </row>
    <row r="41" spans="1:4" ht="15.6" x14ac:dyDescent="0.25">
      <c r="A41" s="514"/>
      <c r="B41" s="9" t="s">
        <v>333</v>
      </c>
      <c r="C41" s="44"/>
      <c r="D41" s="40"/>
    </row>
    <row r="42" spans="1:4" ht="16.2" thickBot="1" x14ac:dyDescent="0.3">
      <c r="A42" s="515"/>
      <c r="B42" s="10" t="s">
        <v>334</v>
      </c>
      <c r="C42" s="45"/>
      <c r="D42" s="40"/>
    </row>
    <row r="43" spans="1:4" ht="15.6" x14ac:dyDescent="0.25">
      <c r="A43" s="513">
        <v>10900</v>
      </c>
      <c r="B43" s="9" t="s">
        <v>335</v>
      </c>
      <c r="C43" s="46">
        <v>0.92600000000000005</v>
      </c>
      <c r="D43" s="40"/>
    </row>
    <row r="44" spans="1:4" ht="15.6" x14ac:dyDescent="0.25">
      <c r="A44" s="514"/>
      <c r="B44" s="9" t="s">
        <v>336</v>
      </c>
      <c r="C44" s="44"/>
      <c r="D44" s="40"/>
    </row>
    <row r="45" spans="1:4" ht="15.6" x14ac:dyDescent="0.25">
      <c r="A45" s="514"/>
      <c r="B45" s="9" t="s">
        <v>337</v>
      </c>
      <c r="C45" s="44"/>
      <c r="D45" s="40"/>
    </row>
    <row r="46" spans="1:4" ht="15.6" x14ac:dyDescent="0.25">
      <c r="A46" s="514"/>
      <c r="B46" s="9" t="s">
        <v>338</v>
      </c>
      <c r="C46" s="44"/>
      <c r="D46" s="40"/>
    </row>
    <row r="47" spans="1:4" ht="16.2" thickBot="1" x14ac:dyDescent="0.3">
      <c r="A47" s="515"/>
      <c r="B47" s="10" t="s">
        <v>339</v>
      </c>
      <c r="C47" s="45"/>
      <c r="D47" s="40"/>
    </row>
    <row r="48" spans="1:4" ht="15.6" x14ac:dyDescent="0.25">
      <c r="A48" s="513">
        <v>11020</v>
      </c>
      <c r="B48" s="9" t="s">
        <v>340</v>
      </c>
      <c r="C48" s="46">
        <v>0.89170000000000005</v>
      </c>
      <c r="D48" s="40"/>
    </row>
    <row r="49" spans="1:4" ht="16.2" thickBot="1" x14ac:dyDescent="0.3">
      <c r="A49" s="515"/>
      <c r="B49" s="10" t="s">
        <v>341</v>
      </c>
      <c r="C49" s="45"/>
      <c r="D49" s="40"/>
    </row>
    <row r="50" spans="1:4" ht="15.6" x14ac:dyDescent="0.25">
      <c r="A50" s="513">
        <v>11100</v>
      </c>
      <c r="B50" s="9" t="s">
        <v>342</v>
      </c>
      <c r="C50" s="46">
        <v>0.87139999999999995</v>
      </c>
      <c r="D50" s="40"/>
    </row>
    <row r="51" spans="1:4" ht="15.6" x14ac:dyDescent="0.25">
      <c r="A51" s="514"/>
      <c r="B51" s="9" t="s">
        <v>343</v>
      </c>
      <c r="C51" s="44"/>
      <c r="D51" s="40"/>
    </row>
    <row r="52" spans="1:4" ht="15.6" x14ac:dyDescent="0.25">
      <c r="A52" s="514"/>
      <c r="B52" s="9" t="s">
        <v>344</v>
      </c>
      <c r="C52" s="44"/>
      <c r="D52" s="40"/>
    </row>
    <row r="53" spans="1:4" ht="15.6" x14ac:dyDescent="0.25">
      <c r="A53" s="514"/>
      <c r="B53" s="9" t="s">
        <v>345</v>
      </c>
      <c r="C53" s="44"/>
      <c r="D53" s="40"/>
    </row>
    <row r="54" spans="1:4" ht="16.2" thickBot="1" x14ac:dyDescent="0.3">
      <c r="A54" s="515"/>
      <c r="B54" s="10" t="s">
        <v>346</v>
      </c>
      <c r="C54" s="45"/>
      <c r="D54" s="40"/>
    </row>
    <row r="55" spans="1:4" ht="15.6" x14ac:dyDescent="0.25">
      <c r="A55" s="513">
        <v>11180</v>
      </c>
      <c r="B55" s="9" t="s">
        <v>347</v>
      </c>
      <c r="C55" s="46">
        <v>1.0008999999999999</v>
      </c>
      <c r="D55" s="40"/>
    </row>
    <row r="56" spans="1:4" ht="16.2" thickBot="1" x14ac:dyDescent="0.3">
      <c r="A56" s="515"/>
      <c r="B56" s="10" t="s">
        <v>348</v>
      </c>
      <c r="C56" s="45"/>
      <c r="D56" s="40"/>
    </row>
    <row r="57" spans="1:4" ht="15.6" x14ac:dyDescent="0.25">
      <c r="A57" s="513">
        <v>11260</v>
      </c>
      <c r="B57" s="9" t="s">
        <v>349</v>
      </c>
      <c r="C57" s="46">
        <v>1.2133</v>
      </c>
      <c r="D57" s="40"/>
    </row>
    <row r="58" spans="1:4" ht="15.6" x14ac:dyDescent="0.25">
      <c r="A58" s="514"/>
      <c r="B58" s="9" t="s">
        <v>350</v>
      </c>
      <c r="C58" s="44"/>
      <c r="D58" s="40"/>
    </row>
    <row r="59" spans="1:4" ht="16.2" thickBot="1" x14ac:dyDescent="0.3">
      <c r="A59" s="515"/>
      <c r="B59" s="10" t="s">
        <v>351</v>
      </c>
      <c r="C59" s="45"/>
      <c r="D59" s="40"/>
    </row>
    <row r="60" spans="1:4" ht="15.6" x14ac:dyDescent="0.25">
      <c r="A60" s="513">
        <v>11300</v>
      </c>
      <c r="B60" s="9" t="s">
        <v>352</v>
      </c>
      <c r="C60" s="46">
        <v>0.92659999999999998</v>
      </c>
      <c r="D60" s="40"/>
    </row>
    <row r="61" spans="1:4" ht="16.2" thickBot="1" x14ac:dyDescent="0.3">
      <c r="A61" s="515"/>
      <c r="B61" s="10" t="s">
        <v>353</v>
      </c>
      <c r="C61" s="45"/>
      <c r="D61" s="40"/>
    </row>
    <row r="62" spans="1:4" ht="15.6" x14ac:dyDescent="0.25">
      <c r="A62" s="513">
        <v>11340</v>
      </c>
      <c r="B62" s="9" t="s">
        <v>354</v>
      </c>
      <c r="C62" s="46">
        <v>0.85240000000000005</v>
      </c>
      <c r="D62" s="40"/>
    </row>
    <row r="63" spans="1:4" ht="16.2" thickBot="1" x14ac:dyDescent="0.3">
      <c r="A63" s="515"/>
      <c r="B63" s="10" t="s">
        <v>355</v>
      </c>
      <c r="C63" s="45"/>
      <c r="D63" s="40"/>
    </row>
    <row r="64" spans="1:4" ht="15.6" x14ac:dyDescent="0.25">
      <c r="A64" s="513">
        <v>11460</v>
      </c>
      <c r="B64" s="9" t="s">
        <v>356</v>
      </c>
      <c r="C64" s="46">
        <v>1.0127999999999999</v>
      </c>
      <c r="D64" s="40"/>
    </row>
    <row r="65" spans="1:4" ht="16.2" thickBot="1" x14ac:dyDescent="0.3">
      <c r="A65" s="515"/>
      <c r="B65" s="10" t="s">
        <v>357</v>
      </c>
      <c r="C65" s="45"/>
      <c r="D65" s="40"/>
    </row>
    <row r="66" spans="1:4" ht="15.6" x14ac:dyDescent="0.25">
      <c r="A66" s="513">
        <v>11500</v>
      </c>
      <c r="B66" s="9" t="s">
        <v>358</v>
      </c>
      <c r="C66" s="46">
        <v>0.79790000000000005</v>
      </c>
      <c r="D66" s="40"/>
    </row>
    <row r="67" spans="1:4" ht="16.2" thickBot="1" x14ac:dyDescent="0.3">
      <c r="A67" s="515"/>
      <c r="B67" s="10" t="s">
        <v>359</v>
      </c>
      <c r="C67" s="45"/>
      <c r="D67" s="40"/>
    </row>
    <row r="68" spans="1:4" ht="15.6" x14ac:dyDescent="0.25">
      <c r="A68" s="513">
        <v>11540</v>
      </c>
      <c r="B68" s="9" t="s">
        <v>360</v>
      </c>
      <c r="C68" s="46">
        <v>0.92259999999999998</v>
      </c>
      <c r="D68" s="40"/>
    </row>
    <row r="69" spans="1:4" ht="15.6" x14ac:dyDescent="0.25">
      <c r="A69" s="514"/>
      <c r="B69" s="9" t="s">
        <v>361</v>
      </c>
      <c r="C69" s="44"/>
      <c r="D69" s="40"/>
    </row>
    <row r="70" spans="1:4" ht="16.2" thickBot="1" x14ac:dyDescent="0.3">
      <c r="A70" s="515"/>
      <c r="B70" s="10" t="s">
        <v>362</v>
      </c>
      <c r="C70" s="45"/>
      <c r="D70" s="40"/>
    </row>
    <row r="71" spans="1:4" ht="15.6" x14ac:dyDescent="0.25">
      <c r="A71" s="513">
        <v>11700</v>
      </c>
      <c r="B71" s="9" t="s">
        <v>363</v>
      </c>
      <c r="C71" s="46">
        <v>0.89180000000000004</v>
      </c>
      <c r="D71" s="40"/>
    </row>
    <row r="72" spans="1:4" ht="15.6" x14ac:dyDescent="0.25">
      <c r="A72" s="514"/>
      <c r="B72" s="9" t="s">
        <v>364</v>
      </c>
      <c r="C72" s="44"/>
      <c r="D72" s="40"/>
    </row>
    <row r="73" spans="1:4" ht="15.6" x14ac:dyDescent="0.25">
      <c r="A73" s="514"/>
      <c r="B73" s="9" t="s">
        <v>365</v>
      </c>
      <c r="C73" s="44"/>
      <c r="D73" s="40"/>
    </row>
    <row r="74" spans="1:4" ht="15.6" x14ac:dyDescent="0.25">
      <c r="A74" s="514"/>
      <c r="B74" s="9" t="s">
        <v>366</v>
      </c>
      <c r="C74" s="44"/>
      <c r="D74" s="40"/>
    </row>
    <row r="75" spans="1:4" ht="16.2" thickBot="1" x14ac:dyDescent="0.3">
      <c r="A75" s="515"/>
      <c r="B75" s="10" t="s">
        <v>367</v>
      </c>
      <c r="C75" s="45"/>
      <c r="D75" s="40"/>
    </row>
    <row r="76" spans="1:4" ht="15.6" x14ac:dyDescent="0.25">
      <c r="A76" s="513">
        <v>12020</v>
      </c>
      <c r="B76" s="9" t="s">
        <v>368</v>
      </c>
      <c r="C76" s="46">
        <v>0.96419999999999995</v>
      </c>
      <c r="D76" s="40"/>
    </row>
    <row r="77" spans="1:4" ht="15.6" x14ac:dyDescent="0.25">
      <c r="A77" s="514"/>
      <c r="B77" s="9" t="s">
        <v>369</v>
      </c>
      <c r="C77" s="44"/>
      <c r="D77" s="40"/>
    </row>
    <row r="78" spans="1:4" ht="15.6" x14ac:dyDescent="0.25">
      <c r="A78" s="514"/>
      <c r="B78" s="9" t="s">
        <v>370</v>
      </c>
      <c r="C78" s="44"/>
      <c r="D78" s="40"/>
    </row>
    <row r="79" spans="1:4" ht="15.6" x14ac:dyDescent="0.25">
      <c r="A79" s="514"/>
      <c r="B79" s="9" t="s">
        <v>371</v>
      </c>
      <c r="C79" s="44"/>
      <c r="D79" s="40"/>
    </row>
    <row r="80" spans="1:4" ht="16.2" thickBot="1" x14ac:dyDescent="0.3">
      <c r="A80" s="515"/>
      <c r="B80" s="10" t="s">
        <v>372</v>
      </c>
      <c r="C80" s="45"/>
      <c r="D80" s="40"/>
    </row>
    <row r="81" spans="1:4" ht="15.6" x14ac:dyDescent="0.25">
      <c r="A81" s="513">
        <v>12060</v>
      </c>
      <c r="B81" s="9" t="s">
        <v>373</v>
      </c>
      <c r="C81" s="46">
        <v>0.95750000000000002</v>
      </c>
      <c r="D81" s="40"/>
    </row>
    <row r="82" spans="1:4" ht="15.6" x14ac:dyDescent="0.25">
      <c r="A82" s="514"/>
      <c r="B82" s="9" t="s">
        <v>374</v>
      </c>
      <c r="C82" s="44"/>
      <c r="D82" s="40"/>
    </row>
    <row r="83" spans="1:4" ht="15.6" x14ac:dyDescent="0.25">
      <c r="A83" s="514"/>
      <c r="B83" s="9" t="s">
        <v>375</v>
      </c>
      <c r="C83" s="44"/>
      <c r="D83" s="40"/>
    </row>
    <row r="84" spans="1:4" ht="15.6" x14ac:dyDescent="0.25">
      <c r="A84" s="514"/>
      <c r="B84" s="9" t="s">
        <v>376</v>
      </c>
      <c r="C84" s="44"/>
      <c r="D84" s="40"/>
    </row>
    <row r="85" spans="1:4" ht="15.6" x14ac:dyDescent="0.25">
      <c r="A85" s="514"/>
      <c r="B85" s="9" t="s">
        <v>377</v>
      </c>
      <c r="C85" s="44"/>
      <c r="D85" s="40"/>
    </row>
    <row r="86" spans="1:4" ht="15.6" x14ac:dyDescent="0.25">
      <c r="A86" s="514"/>
      <c r="B86" s="9" t="s">
        <v>378</v>
      </c>
      <c r="C86" s="44"/>
      <c r="D86" s="40"/>
    </row>
    <row r="87" spans="1:4" ht="15.6" x14ac:dyDescent="0.25">
      <c r="A87" s="514"/>
      <c r="B87" s="9" t="s">
        <v>379</v>
      </c>
      <c r="C87" s="44"/>
      <c r="D87" s="40"/>
    </row>
    <row r="88" spans="1:4" ht="15.6" x14ac:dyDescent="0.25">
      <c r="A88" s="514"/>
      <c r="B88" s="9" t="s">
        <v>380</v>
      </c>
      <c r="C88" s="44"/>
      <c r="D88" s="40"/>
    </row>
    <row r="89" spans="1:4" ht="15.6" x14ac:dyDescent="0.25">
      <c r="A89" s="514"/>
      <c r="B89" s="9" t="s">
        <v>381</v>
      </c>
      <c r="C89" s="44"/>
      <c r="D89" s="40"/>
    </row>
    <row r="90" spans="1:4" ht="15.6" x14ac:dyDescent="0.25">
      <c r="A90" s="514"/>
      <c r="B90" s="9" t="s">
        <v>382</v>
      </c>
      <c r="C90" s="44"/>
      <c r="D90" s="40"/>
    </row>
    <row r="91" spans="1:4" ht="15.6" x14ac:dyDescent="0.25">
      <c r="A91" s="514"/>
      <c r="B91" s="9" t="s">
        <v>383</v>
      </c>
      <c r="C91" s="44"/>
      <c r="D91" s="40"/>
    </row>
    <row r="92" spans="1:4" ht="15.6" x14ac:dyDescent="0.25">
      <c r="A92" s="514"/>
      <c r="B92" s="9" t="s">
        <v>384</v>
      </c>
      <c r="C92" s="44"/>
      <c r="D92" s="40"/>
    </row>
    <row r="93" spans="1:4" ht="15.6" x14ac:dyDescent="0.25">
      <c r="A93" s="514"/>
      <c r="B93" s="9" t="s">
        <v>385</v>
      </c>
      <c r="C93" s="44"/>
      <c r="D93" s="40"/>
    </row>
    <row r="94" spans="1:4" ht="15.6" x14ac:dyDescent="0.25">
      <c r="A94" s="514"/>
      <c r="B94" s="9" t="s">
        <v>386</v>
      </c>
      <c r="C94" s="44"/>
      <c r="D94" s="40"/>
    </row>
    <row r="95" spans="1:4" ht="15.6" x14ac:dyDescent="0.25">
      <c r="A95" s="514"/>
      <c r="B95" s="9" t="s">
        <v>387</v>
      </c>
      <c r="C95" s="44"/>
      <c r="D95" s="40"/>
    </row>
    <row r="96" spans="1:4" ht="15.6" x14ac:dyDescent="0.25">
      <c r="A96" s="514"/>
      <c r="B96" s="9" t="s">
        <v>388</v>
      </c>
      <c r="C96" s="44"/>
      <c r="D96" s="40"/>
    </row>
    <row r="97" spans="1:4" ht="15.6" x14ac:dyDescent="0.25">
      <c r="A97" s="514"/>
      <c r="B97" s="9" t="s">
        <v>389</v>
      </c>
      <c r="C97" s="44"/>
      <c r="D97" s="40"/>
    </row>
    <row r="98" spans="1:4" ht="15.6" x14ac:dyDescent="0.25">
      <c r="A98" s="514"/>
      <c r="B98" s="9" t="s">
        <v>390</v>
      </c>
      <c r="C98" s="44"/>
      <c r="D98" s="40"/>
    </row>
    <row r="99" spans="1:4" ht="15.6" x14ac:dyDescent="0.25">
      <c r="A99" s="514"/>
      <c r="B99" s="9" t="s">
        <v>391</v>
      </c>
      <c r="C99" s="44"/>
      <c r="D99" s="40"/>
    </row>
    <row r="100" spans="1:4" ht="15.6" x14ac:dyDescent="0.25">
      <c r="A100" s="514"/>
      <c r="B100" s="9" t="s">
        <v>392</v>
      </c>
      <c r="C100" s="44"/>
      <c r="D100" s="40"/>
    </row>
    <row r="101" spans="1:4" ht="15.6" x14ac:dyDescent="0.25">
      <c r="A101" s="514"/>
      <c r="B101" s="9" t="s">
        <v>393</v>
      </c>
      <c r="C101" s="44"/>
      <c r="D101" s="40"/>
    </row>
    <row r="102" spans="1:4" ht="15.6" x14ac:dyDescent="0.25">
      <c r="A102" s="514"/>
      <c r="B102" s="9" t="s">
        <v>394</v>
      </c>
      <c r="C102" s="44"/>
      <c r="D102" s="40"/>
    </row>
    <row r="103" spans="1:4" ht="15.6" x14ac:dyDescent="0.25">
      <c r="A103" s="514"/>
      <c r="B103" s="9" t="s">
        <v>395</v>
      </c>
      <c r="C103" s="44"/>
      <c r="D103" s="40"/>
    </row>
    <row r="104" spans="1:4" ht="15.6" x14ac:dyDescent="0.25">
      <c r="A104" s="514"/>
      <c r="B104" s="9" t="s">
        <v>396</v>
      </c>
      <c r="C104" s="44"/>
      <c r="D104" s="40"/>
    </row>
    <row r="105" spans="1:4" ht="15.6" x14ac:dyDescent="0.25">
      <c r="A105" s="514"/>
      <c r="B105" s="9" t="s">
        <v>397</v>
      </c>
      <c r="C105" s="44"/>
      <c r="D105" s="40"/>
    </row>
    <row r="106" spans="1:4" ht="15.6" x14ac:dyDescent="0.25">
      <c r="A106" s="514"/>
      <c r="B106" s="9" t="s">
        <v>398</v>
      </c>
      <c r="C106" s="44"/>
      <c r="D106" s="40"/>
    </row>
    <row r="107" spans="1:4" ht="15.6" x14ac:dyDescent="0.25">
      <c r="A107" s="514"/>
      <c r="B107" s="9" t="s">
        <v>399</v>
      </c>
      <c r="C107" s="44"/>
      <c r="D107" s="40"/>
    </row>
    <row r="108" spans="1:4" ht="15.6" x14ac:dyDescent="0.25">
      <c r="A108" s="514"/>
      <c r="B108" s="9" t="s">
        <v>400</v>
      </c>
      <c r="C108" s="44"/>
      <c r="D108" s="40"/>
    </row>
    <row r="109" spans="1:4" ht="16.2" thickBot="1" x14ac:dyDescent="0.3">
      <c r="A109" s="515"/>
      <c r="B109" s="10" t="s">
        <v>401</v>
      </c>
      <c r="C109" s="45"/>
      <c r="D109" s="40"/>
    </row>
    <row r="110" spans="1:4" ht="15.6" x14ac:dyDescent="0.25">
      <c r="A110" s="513">
        <v>12100</v>
      </c>
      <c r="B110" s="9" t="s">
        <v>402</v>
      </c>
      <c r="C110" s="46">
        <v>1.1032999999999999</v>
      </c>
      <c r="D110" s="40"/>
    </row>
    <row r="111" spans="1:4" ht="16.2" thickBot="1" x14ac:dyDescent="0.3">
      <c r="A111" s="515"/>
      <c r="B111" s="10" t="s">
        <v>403</v>
      </c>
      <c r="C111" s="45"/>
      <c r="D111" s="40"/>
    </row>
    <row r="112" spans="1:4" ht="15.6" x14ac:dyDescent="0.25">
      <c r="A112" s="513">
        <v>12220</v>
      </c>
      <c r="B112" s="9" t="s">
        <v>404</v>
      </c>
      <c r="C112" s="46">
        <v>0.78769999999999996</v>
      </c>
      <c r="D112" s="40"/>
    </row>
    <row r="113" spans="1:4" ht="16.2" thickBot="1" x14ac:dyDescent="0.3">
      <c r="A113" s="515"/>
      <c r="B113" s="10" t="s">
        <v>405</v>
      </c>
      <c r="C113" s="45"/>
      <c r="D113" s="40"/>
    </row>
    <row r="114" spans="1:4" ht="15.6" x14ac:dyDescent="0.25">
      <c r="A114" s="516">
        <v>12260</v>
      </c>
      <c r="B114" s="9" t="s">
        <v>406</v>
      </c>
      <c r="C114" s="46">
        <v>0.95289999999999997</v>
      </c>
      <c r="D114" s="40"/>
    </row>
    <row r="115" spans="1:4" ht="15.6" x14ac:dyDescent="0.25">
      <c r="A115" s="517"/>
      <c r="B115" s="9" t="s">
        <v>407</v>
      </c>
      <c r="C115" s="44"/>
      <c r="D115" s="40"/>
    </row>
    <row r="116" spans="1:4" ht="15.6" x14ac:dyDescent="0.25">
      <c r="A116" s="517"/>
      <c r="B116" s="9" t="s">
        <v>408</v>
      </c>
      <c r="C116" s="44"/>
      <c r="D116" s="40"/>
    </row>
    <row r="117" spans="1:4" ht="15.6" x14ac:dyDescent="0.25">
      <c r="A117" s="517"/>
      <c r="B117" s="9" t="s">
        <v>409</v>
      </c>
      <c r="C117" s="44"/>
      <c r="D117" s="40"/>
    </row>
    <row r="118" spans="1:4" ht="15.6" x14ac:dyDescent="0.25">
      <c r="A118" s="517"/>
      <c r="B118" s="9" t="s">
        <v>410</v>
      </c>
      <c r="C118" s="44"/>
      <c r="D118" s="40"/>
    </row>
    <row r="119" spans="1:4" ht="15.6" x14ac:dyDescent="0.25">
      <c r="A119" s="517"/>
      <c r="B119" s="9" t="s">
        <v>411</v>
      </c>
      <c r="C119" s="44"/>
      <c r="D119" s="40"/>
    </row>
    <row r="120" spans="1:4" ht="16.2" thickBot="1" x14ac:dyDescent="0.3">
      <c r="A120" s="518"/>
      <c r="B120" s="10" t="s">
        <v>412</v>
      </c>
      <c r="C120" s="45"/>
      <c r="D120" s="40"/>
    </row>
    <row r="121" spans="1:4" ht="15.6" x14ac:dyDescent="0.25">
      <c r="A121" s="513">
        <v>12420</v>
      </c>
      <c r="B121" s="9" t="s">
        <v>413</v>
      </c>
      <c r="C121" s="46">
        <v>0.95350000000000001</v>
      </c>
      <c r="D121" s="40"/>
    </row>
    <row r="122" spans="1:4" ht="15.6" x14ac:dyDescent="0.25">
      <c r="A122" s="514"/>
      <c r="B122" s="9" t="s">
        <v>414</v>
      </c>
      <c r="C122" s="44"/>
      <c r="D122" s="40"/>
    </row>
    <row r="123" spans="1:4" ht="15.6" x14ac:dyDescent="0.25">
      <c r="A123" s="514"/>
      <c r="B123" s="9" t="s">
        <v>415</v>
      </c>
      <c r="C123" s="44"/>
      <c r="D123" s="40"/>
    </row>
    <row r="124" spans="1:4" ht="15.6" x14ac:dyDescent="0.25">
      <c r="A124" s="514"/>
      <c r="B124" s="9" t="s">
        <v>416</v>
      </c>
      <c r="C124" s="44"/>
      <c r="D124" s="40"/>
    </row>
    <row r="125" spans="1:4" ht="15.6" x14ac:dyDescent="0.25">
      <c r="A125" s="514"/>
      <c r="B125" s="9" t="s">
        <v>417</v>
      </c>
      <c r="C125" s="44"/>
      <c r="D125" s="40"/>
    </row>
    <row r="126" spans="1:4" ht="16.2" thickBot="1" x14ac:dyDescent="0.3">
      <c r="A126" s="515"/>
      <c r="B126" s="10" t="s">
        <v>418</v>
      </c>
      <c r="C126" s="45"/>
      <c r="D126" s="40"/>
    </row>
    <row r="127" spans="1:4" ht="15.6" x14ac:dyDescent="0.25">
      <c r="A127" s="513">
        <v>12540</v>
      </c>
      <c r="B127" s="9" t="s">
        <v>419</v>
      </c>
      <c r="C127" s="46">
        <v>1.1817</v>
      </c>
      <c r="D127" s="40"/>
    </row>
    <row r="128" spans="1:4" ht="16.2" thickBot="1" x14ac:dyDescent="0.3">
      <c r="A128" s="515"/>
      <c r="B128" s="10" t="s">
        <v>420</v>
      </c>
      <c r="C128" s="45"/>
      <c r="D128" s="40"/>
    </row>
    <row r="129" spans="1:4" ht="15.6" x14ac:dyDescent="0.25">
      <c r="A129" s="513">
        <v>12580</v>
      </c>
      <c r="B129" s="9" t="s">
        <v>421</v>
      </c>
      <c r="C129" s="46">
        <v>1.0150999999999999</v>
      </c>
      <c r="D129" s="40"/>
    </row>
    <row r="130" spans="1:4" ht="15.6" x14ac:dyDescent="0.25">
      <c r="A130" s="514"/>
      <c r="B130" s="9" t="s">
        <v>422</v>
      </c>
      <c r="C130" s="44"/>
      <c r="D130" s="40"/>
    </row>
    <row r="131" spans="1:4" ht="15.6" x14ac:dyDescent="0.25">
      <c r="A131" s="514"/>
      <c r="B131" s="9" t="s">
        <v>423</v>
      </c>
      <c r="C131" s="44"/>
      <c r="D131" s="40"/>
    </row>
    <row r="132" spans="1:4" ht="15.6" x14ac:dyDescent="0.25">
      <c r="A132" s="514"/>
      <c r="B132" s="9" t="s">
        <v>424</v>
      </c>
      <c r="C132" s="44"/>
      <c r="D132" s="40"/>
    </row>
    <row r="133" spans="1:4" ht="15.6" x14ac:dyDescent="0.25">
      <c r="A133" s="514"/>
      <c r="B133" s="9" t="s">
        <v>425</v>
      </c>
      <c r="C133" s="44"/>
      <c r="D133" s="40"/>
    </row>
    <row r="134" spans="1:4" ht="15.6" x14ac:dyDescent="0.25">
      <c r="A134" s="514"/>
      <c r="B134" s="9" t="s">
        <v>426</v>
      </c>
      <c r="C134" s="44"/>
      <c r="D134" s="40"/>
    </row>
    <row r="135" spans="1:4" ht="15.6" x14ac:dyDescent="0.25">
      <c r="A135" s="514"/>
      <c r="B135" s="9" t="s">
        <v>427</v>
      </c>
      <c r="C135" s="44"/>
      <c r="D135" s="40"/>
    </row>
    <row r="136" spans="1:4" ht="16.2" thickBot="1" x14ac:dyDescent="0.3">
      <c r="A136" s="515"/>
      <c r="B136" s="10" t="s">
        <v>428</v>
      </c>
      <c r="C136" s="45"/>
      <c r="D136" s="40"/>
    </row>
    <row r="137" spans="1:4" ht="15.6" x14ac:dyDescent="0.25">
      <c r="A137" s="513">
        <v>12620</v>
      </c>
      <c r="B137" s="9" t="s">
        <v>429</v>
      </c>
      <c r="C137" s="46">
        <v>0.99790000000000001</v>
      </c>
      <c r="D137" s="40"/>
    </row>
    <row r="138" spans="1:4" ht="16.2" thickBot="1" x14ac:dyDescent="0.3">
      <c r="A138" s="515"/>
      <c r="B138" s="10" t="s">
        <v>430</v>
      </c>
      <c r="C138" s="45"/>
      <c r="D138" s="40"/>
    </row>
    <row r="139" spans="1:4" ht="15.6" x14ac:dyDescent="0.25">
      <c r="A139" s="513">
        <v>12700</v>
      </c>
      <c r="B139" s="9" t="s">
        <v>431</v>
      </c>
      <c r="C139" s="46">
        <v>1.2838000000000001</v>
      </c>
      <c r="D139" s="40"/>
    </row>
    <row r="140" spans="1:4" ht="16.2" thickBot="1" x14ac:dyDescent="0.3">
      <c r="A140" s="515"/>
      <c r="B140" s="10" t="s">
        <v>432</v>
      </c>
      <c r="C140" s="45"/>
      <c r="D140" s="40"/>
    </row>
    <row r="141" spans="1:4" ht="15.6" x14ac:dyDescent="0.25">
      <c r="A141" s="513">
        <v>12940</v>
      </c>
      <c r="B141" s="9" t="s">
        <v>433</v>
      </c>
      <c r="C141" s="46">
        <v>0.85229999999999995</v>
      </c>
      <c r="D141" s="40"/>
    </row>
    <row r="142" spans="1:4" ht="15.6" x14ac:dyDescent="0.25">
      <c r="A142" s="514"/>
      <c r="B142" s="9" t="s">
        <v>434</v>
      </c>
      <c r="C142" s="44"/>
      <c r="D142" s="40"/>
    </row>
    <row r="143" spans="1:4" ht="15.6" x14ac:dyDescent="0.25">
      <c r="A143" s="514"/>
      <c r="B143" s="9" t="s">
        <v>435</v>
      </c>
      <c r="C143" s="44"/>
      <c r="D143" s="40"/>
    </row>
    <row r="144" spans="1:4" ht="15.6" x14ac:dyDescent="0.25">
      <c r="A144" s="514"/>
      <c r="B144" s="9" t="s">
        <v>436</v>
      </c>
      <c r="C144" s="44"/>
      <c r="D144" s="40"/>
    </row>
    <row r="145" spans="1:4" ht="15.6" x14ac:dyDescent="0.25">
      <c r="A145" s="514"/>
      <c r="B145" s="9" t="s">
        <v>437</v>
      </c>
      <c r="C145" s="44"/>
      <c r="D145" s="40"/>
    </row>
    <row r="146" spans="1:4" ht="15.6" x14ac:dyDescent="0.25">
      <c r="A146" s="514"/>
      <c r="B146" s="9" t="s">
        <v>438</v>
      </c>
      <c r="C146" s="44"/>
      <c r="D146" s="40"/>
    </row>
    <row r="147" spans="1:4" ht="15.6" x14ac:dyDescent="0.25">
      <c r="A147" s="514"/>
      <c r="B147" s="9" t="s">
        <v>439</v>
      </c>
      <c r="C147" s="44"/>
      <c r="D147" s="40"/>
    </row>
    <row r="148" spans="1:4" ht="15.6" x14ac:dyDescent="0.25">
      <c r="A148" s="514"/>
      <c r="B148" s="9" t="s">
        <v>440</v>
      </c>
      <c r="C148" s="44"/>
      <c r="D148" s="40"/>
    </row>
    <row r="149" spans="1:4" ht="15.6" x14ac:dyDescent="0.25">
      <c r="A149" s="514"/>
      <c r="B149" s="9" t="s">
        <v>441</v>
      </c>
      <c r="C149" s="44"/>
      <c r="D149" s="40"/>
    </row>
    <row r="150" spans="1:4" ht="16.2" thickBot="1" x14ac:dyDescent="0.3">
      <c r="A150" s="515"/>
      <c r="B150" s="10" t="s">
        <v>442</v>
      </c>
      <c r="C150" s="45"/>
      <c r="D150" s="40"/>
    </row>
    <row r="151" spans="1:4" ht="15.6" x14ac:dyDescent="0.25">
      <c r="A151" s="513">
        <v>12980</v>
      </c>
      <c r="B151" s="9" t="s">
        <v>443</v>
      </c>
      <c r="C151" s="46">
        <v>0.99350000000000005</v>
      </c>
      <c r="D151" s="40"/>
    </row>
    <row r="152" spans="1:4" ht="16.2" thickBot="1" x14ac:dyDescent="0.3">
      <c r="A152" s="515"/>
      <c r="B152" s="10" t="s">
        <v>444</v>
      </c>
      <c r="C152" s="45"/>
      <c r="D152" s="40"/>
    </row>
    <row r="153" spans="1:4" ht="15.6" x14ac:dyDescent="0.25">
      <c r="A153" s="513">
        <v>13020</v>
      </c>
      <c r="B153" s="9" t="s">
        <v>445</v>
      </c>
      <c r="C153" s="46">
        <v>0.89270000000000005</v>
      </c>
      <c r="D153" s="40"/>
    </row>
    <row r="154" spans="1:4" ht="16.2" thickBot="1" x14ac:dyDescent="0.3">
      <c r="A154" s="515"/>
      <c r="B154" s="10" t="s">
        <v>446</v>
      </c>
      <c r="C154" s="45"/>
      <c r="D154" s="40"/>
    </row>
    <row r="155" spans="1:4" ht="15.6" x14ac:dyDescent="0.25">
      <c r="A155" s="513">
        <v>13140</v>
      </c>
      <c r="B155" s="9" t="s">
        <v>447</v>
      </c>
      <c r="C155" s="46">
        <v>0.87229999999999996</v>
      </c>
      <c r="D155" s="40"/>
    </row>
    <row r="156" spans="1:4" ht="15.6" x14ac:dyDescent="0.25">
      <c r="A156" s="514"/>
      <c r="B156" s="9" t="s">
        <v>448</v>
      </c>
      <c r="C156" s="44"/>
      <c r="D156" s="40"/>
    </row>
    <row r="157" spans="1:4" ht="15.6" x14ac:dyDescent="0.25">
      <c r="A157" s="514"/>
      <c r="B157" s="9" t="s">
        <v>449</v>
      </c>
      <c r="C157" s="44"/>
      <c r="D157" s="40"/>
    </row>
    <row r="158" spans="1:4" ht="16.2" thickBot="1" x14ac:dyDescent="0.3">
      <c r="A158" s="515"/>
      <c r="B158" s="10" t="s">
        <v>450</v>
      </c>
      <c r="C158" s="45"/>
      <c r="D158" s="40"/>
    </row>
    <row r="159" spans="1:4" ht="15.6" x14ac:dyDescent="0.25">
      <c r="A159" s="513">
        <v>13380</v>
      </c>
      <c r="B159" s="9" t="s">
        <v>451</v>
      </c>
      <c r="C159" s="46">
        <v>1.1748000000000001</v>
      </c>
      <c r="D159" s="40"/>
    </row>
    <row r="160" spans="1:4" ht="16.2" thickBot="1" x14ac:dyDescent="0.3">
      <c r="A160" s="515"/>
      <c r="B160" s="10" t="s">
        <v>452</v>
      </c>
      <c r="C160" s="45"/>
      <c r="D160" s="40"/>
    </row>
    <row r="161" spans="1:4" ht="15.6" x14ac:dyDescent="0.25">
      <c r="A161" s="513">
        <v>13460</v>
      </c>
      <c r="B161" s="9" t="s">
        <v>453</v>
      </c>
      <c r="C161" s="46">
        <v>1.1395</v>
      </c>
      <c r="D161" s="40"/>
    </row>
    <row r="162" spans="1:4" ht="16.2" thickBot="1" x14ac:dyDescent="0.3">
      <c r="A162" s="515"/>
      <c r="B162" s="10" t="s">
        <v>454</v>
      </c>
      <c r="C162" s="45"/>
      <c r="D162" s="40"/>
    </row>
    <row r="163" spans="1:4" ht="15.6" x14ac:dyDescent="0.25">
      <c r="A163" s="513">
        <v>13644</v>
      </c>
      <c r="B163" s="9" t="s">
        <v>455</v>
      </c>
      <c r="C163" s="46">
        <v>1.0305</v>
      </c>
      <c r="D163" s="40"/>
    </row>
    <row r="164" spans="1:4" ht="15.6" x14ac:dyDescent="0.25">
      <c r="A164" s="514"/>
      <c r="B164" s="9" t="s">
        <v>456</v>
      </c>
      <c r="C164" s="44"/>
      <c r="D164" s="40"/>
    </row>
    <row r="165" spans="1:4" ht="16.2" thickBot="1" x14ac:dyDescent="0.3">
      <c r="A165" s="515"/>
      <c r="B165" s="10" t="s">
        <v>457</v>
      </c>
      <c r="C165" s="45"/>
      <c r="D165" s="40"/>
    </row>
    <row r="166" spans="1:4" ht="15.6" x14ac:dyDescent="0.25">
      <c r="A166" s="513">
        <v>13740</v>
      </c>
      <c r="B166" s="9" t="s">
        <v>458</v>
      </c>
      <c r="C166" s="46">
        <v>0.85760000000000003</v>
      </c>
      <c r="D166" s="40"/>
    </row>
    <row r="167" spans="1:4" ht="15.6" x14ac:dyDescent="0.25">
      <c r="A167" s="514"/>
      <c r="B167" s="9" t="s">
        <v>459</v>
      </c>
      <c r="C167" s="44"/>
      <c r="D167" s="40"/>
    </row>
    <row r="168" spans="1:4" ht="16.2" thickBot="1" x14ac:dyDescent="0.3">
      <c r="A168" s="515"/>
      <c r="B168" s="10" t="s">
        <v>460</v>
      </c>
      <c r="C168" s="45"/>
      <c r="D168" s="40"/>
    </row>
    <row r="169" spans="1:4" ht="15.6" x14ac:dyDescent="0.25">
      <c r="A169" s="513">
        <v>13780</v>
      </c>
      <c r="B169" s="9" t="s">
        <v>461</v>
      </c>
      <c r="C169" s="46">
        <v>0.87309999999999999</v>
      </c>
      <c r="D169" s="40"/>
    </row>
    <row r="170" spans="1:4" ht="15.6" x14ac:dyDescent="0.25">
      <c r="A170" s="514"/>
      <c r="B170" s="9" t="s">
        <v>462</v>
      </c>
      <c r="C170" s="44"/>
      <c r="D170" s="40"/>
    </row>
    <row r="171" spans="1:4" ht="16.2" thickBot="1" x14ac:dyDescent="0.3">
      <c r="A171" s="515"/>
      <c r="B171" s="10" t="s">
        <v>463</v>
      </c>
      <c r="C171" s="45"/>
      <c r="D171" s="40"/>
    </row>
    <row r="172" spans="1:4" ht="15.6" x14ac:dyDescent="0.25">
      <c r="A172" s="513">
        <v>13820</v>
      </c>
      <c r="B172" s="9" t="s">
        <v>464</v>
      </c>
      <c r="C172" s="46">
        <v>0.84360000000000002</v>
      </c>
      <c r="D172" s="40"/>
    </row>
    <row r="173" spans="1:4" ht="15.6" x14ac:dyDescent="0.25">
      <c r="A173" s="514"/>
      <c r="B173" s="9" t="s">
        <v>465</v>
      </c>
      <c r="C173" s="44"/>
      <c r="D173" s="40"/>
    </row>
    <row r="174" spans="1:4" ht="15.6" x14ac:dyDescent="0.25">
      <c r="A174" s="514"/>
      <c r="B174" s="9" t="s">
        <v>466</v>
      </c>
      <c r="C174" s="44"/>
      <c r="D174" s="40"/>
    </row>
    <row r="175" spans="1:4" ht="15.6" x14ac:dyDescent="0.25">
      <c r="A175" s="514"/>
      <c r="B175" s="9" t="s">
        <v>467</v>
      </c>
      <c r="C175" s="44"/>
      <c r="D175" s="40"/>
    </row>
    <row r="176" spans="1:4" ht="15.6" x14ac:dyDescent="0.25">
      <c r="A176" s="514"/>
      <c r="B176" s="9" t="s">
        <v>468</v>
      </c>
      <c r="C176" s="44"/>
      <c r="D176" s="40"/>
    </row>
    <row r="177" spans="1:4" ht="15.6" x14ac:dyDescent="0.25">
      <c r="A177" s="514"/>
      <c r="B177" s="9" t="s">
        <v>469</v>
      </c>
      <c r="C177" s="44"/>
      <c r="D177" s="40"/>
    </row>
    <row r="178" spans="1:4" ht="15.6" x14ac:dyDescent="0.25">
      <c r="A178" s="514"/>
      <c r="B178" s="9" t="s">
        <v>470</v>
      </c>
      <c r="C178" s="44"/>
      <c r="D178" s="40"/>
    </row>
    <row r="179" spans="1:4" ht="16.2" thickBot="1" x14ac:dyDescent="0.3">
      <c r="A179" s="515"/>
      <c r="B179" s="10" t="s">
        <v>471</v>
      </c>
      <c r="C179" s="45"/>
      <c r="D179" s="40"/>
    </row>
    <row r="180" spans="1:4" ht="15.6" x14ac:dyDescent="0.25">
      <c r="A180" s="513">
        <v>13900</v>
      </c>
      <c r="B180" s="9" t="s">
        <v>472</v>
      </c>
      <c r="C180" s="46">
        <v>0.72319999999999995</v>
      </c>
      <c r="D180" s="40"/>
    </row>
    <row r="181" spans="1:4" ht="15.6" x14ac:dyDescent="0.25">
      <c r="A181" s="514"/>
      <c r="B181" s="9" t="s">
        <v>473</v>
      </c>
      <c r="C181" s="44"/>
      <c r="D181" s="40"/>
    </row>
    <row r="182" spans="1:4" ht="16.2" thickBot="1" x14ac:dyDescent="0.3">
      <c r="A182" s="515"/>
      <c r="B182" s="10" t="s">
        <v>474</v>
      </c>
      <c r="C182" s="45"/>
      <c r="D182" s="40"/>
    </row>
    <row r="183" spans="1:4" ht="15.6" x14ac:dyDescent="0.25">
      <c r="A183" s="513">
        <v>13980</v>
      </c>
      <c r="B183" s="9" t="s">
        <v>475</v>
      </c>
      <c r="C183" s="46">
        <v>0.82809999999999995</v>
      </c>
      <c r="D183" s="40"/>
    </row>
    <row r="184" spans="1:4" ht="15.6" x14ac:dyDescent="0.25">
      <c r="A184" s="514"/>
      <c r="B184" s="9" t="s">
        <v>476</v>
      </c>
      <c r="C184" s="44"/>
      <c r="D184" s="40"/>
    </row>
    <row r="185" spans="1:4" ht="15.6" x14ac:dyDescent="0.25">
      <c r="A185" s="514"/>
      <c r="B185" s="9" t="s">
        <v>477</v>
      </c>
      <c r="C185" s="44"/>
      <c r="D185" s="40"/>
    </row>
    <row r="186" spans="1:4" ht="15.6" x14ac:dyDescent="0.25">
      <c r="A186" s="514"/>
      <c r="B186" s="9" t="s">
        <v>478</v>
      </c>
      <c r="C186" s="44"/>
      <c r="D186" s="40"/>
    </row>
    <row r="187" spans="1:4" ht="16.2" thickBot="1" x14ac:dyDescent="0.3">
      <c r="A187" s="515"/>
      <c r="B187" s="10" t="s">
        <v>479</v>
      </c>
      <c r="C187" s="45"/>
      <c r="D187" s="40"/>
    </row>
    <row r="188" spans="1:4" ht="15.6" x14ac:dyDescent="0.25">
      <c r="A188" s="513">
        <v>14020</v>
      </c>
      <c r="B188" s="9" t="s">
        <v>480</v>
      </c>
      <c r="C188" s="46">
        <v>0.87250000000000005</v>
      </c>
      <c r="D188" s="40"/>
    </row>
    <row r="189" spans="1:4" ht="15.6" x14ac:dyDescent="0.25">
      <c r="A189" s="514"/>
      <c r="B189" s="9" t="s">
        <v>481</v>
      </c>
      <c r="C189" s="44"/>
      <c r="D189" s="40"/>
    </row>
    <row r="190" spans="1:4" ht="15.6" x14ac:dyDescent="0.25">
      <c r="A190" s="514"/>
      <c r="B190" s="9" t="s">
        <v>482</v>
      </c>
      <c r="C190" s="44"/>
      <c r="D190" s="40"/>
    </row>
    <row r="191" spans="1:4" ht="16.2" thickBot="1" x14ac:dyDescent="0.3">
      <c r="A191" s="515"/>
      <c r="B191" s="10" t="s">
        <v>483</v>
      </c>
      <c r="C191" s="45"/>
      <c r="D191" s="40"/>
    </row>
    <row r="192" spans="1:4" ht="15.6" x14ac:dyDescent="0.25">
      <c r="A192" s="513">
        <v>14060</v>
      </c>
      <c r="B192" s="9" t="s">
        <v>484</v>
      </c>
      <c r="C192" s="46">
        <v>0.94769999999999999</v>
      </c>
      <c r="D192" s="40"/>
    </row>
    <row r="193" spans="1:4" ht="16.2" thickBot="1" x14ac:dyDescent="0.3">
      <c r="A193" s="515"/>
      <c r="B193" s="10" t="s">
        <v>485</v>
      </c>
      <c r="C193" s="45"/>
      <c r="D193" s="40"/>
    </row>
    <row r="194" spans="1:4" ht="15.6" x14ac:dyDescent="0.25">
      <c r="A194" s="513">
        <v>14260</v>
      </c>
      <c r="B194" s="9" t="s">
        <v>486</v>
      </c>
      <c r="C194" s="46">
        <v>0.92789999999999995</v>
      </c>
      <c r="D194" s="40"/>
    </row>
    <row r="195" spans="1:4" ht="15.6" x14ac:dyDescent="0.25">
      <c r="A195" s="514"/>
      <c r="B195" s="9" t="s">
        <v>487</v>
      </c>
      <c r="C195" s="44"/>
      <c r="D195" s="40"/>
    </row>
    <row r="196" spans="1:4" ht="15.6" x14ac:dyDescent="0.25">
      <c r="A196" s="514"/>
      <c r="B196" s="9" t="s">
        <v>488</v>
      </c>
      <c r="C196" s="44"/>
      <c r="D196" s="40"/>
    </row>
    <row r="197" spans="1:4" ht="15.6" x14ac:dyDescent="0.25">
      <c r="A197" s="514"/>
      <c r="B197" s="9" t="s">
        <v>489</v>
      </c>
      <c r="C197" s="44"/>
      <c r="D197" s="40"/>
    </row>
    <row r="198" spans="1:4" ht="15.6" x14ac:dyDescent="0.25">
      <c r="A198" s="514"/>
      <c r="B198" s="9" t="s">
        <v>490</v>
      </c>
      <c r="C198" s="44"/>
      <c r="D198" s="40"/>
    </row>
    <row r="199" spans="1:4" ht="16.2" thickBot="1" x14ac:dyDescent="0.3">
      <c r="A199" s="515"/>
      <c r="B199" s="10" t="s">
        <v>491</v>
      </c>
      <c r="C199" s="45"/>
      <c r="D199" s="40"/>
    </row>
    <row r="200" spans="1:4" ht="15.6" x14ac:dyDescent="0.25">
      <c r="A200" s="513">
        <v>14484</v>
      </c>
      <c r="B200" s="9" t="s">
        <v>492</v>
      </c>
      <c r="C200" s="46">
        <v>1.2282999999999999</v>
      </c>
      <c r="D200" s="40"/>
    </row>
    <row r="201" spans="1:4" ht="15.6" x14ac:dyDescent="0.25">
      <c r="A201" s="514"/>
      <c r="B201" s="9" t="s">
        <v>493</v>
      </c>
      <c r="C201" s="44"/>
      <c r="D201" s="40"/>
    </row>
    <row r="202" spans="1:4" ht="15.6" x14ac:dyDescent="0.25">
      <c r="A202" s="514"/>
      <c r="B202" s="9" t="s">
        <v>494</v>
      </c>
      <c r="C202" s="44"/>
      <c r="D202" s="40"/>
    </row>
    <row r="203" spans="1:4" ht="16.2" thickBot="1" x14ac:dyDescent="0.3">
      <c r="A203" s="515"/>
      <c r="B203" s="10" t="s">
        <v>495</v>
      </c>
      <c r="C203" s="45"/>
      <c r="D203" s="40"/>
    </row>
    <row r="204" spans="1:4" ht="15.6" x14ac:dyDescent="0.25">
      <c r="A204" s="513">
        <v>14500</v>
      </c>
      <c r="B204" s="9" t="s">
        <v>496</v>
      </c>
      <c r="C204" s="46">
        <v>1.0085999999999999</v>
      </c>
      <c r="D204" s="40"/>
    </row>
    <row r="205" spans="1:4" ht="16.2" thickBot="1" x14ac:dyDescent="0.3">
      <c r="A205" s="515"/>
      <c r="B205" s="10" t="s">
        <v>497</v>
      </c>
      <c r="C205" s="45"/>
      <c r="D205" s="40"/>
    </row>
    <row r="206" spans="1:4" ht="15.6" x14ac:dyDescent="0.25">
      <c r="A206" s="513">
        <v>14540</v>
      </c>
      <c r="B206" s="9" t="s">
        <v>498</v>
      </c>
      <c r="C206" s="46">
        <v>0.8599</v>
      </c>
      <c r="D206" s="40"/>
    </row>
    <row r="207" spans="1:4" ht="15.6" x14ac:dyDescent="0.25">
      <c r="A207" s="514"/>
      <c r="B207" s="9" t="s">
        <v>499</v>
      </c>
      <c r="C207" s="44"/>
      <c r="D207" s="40"/>
    </row>
    <row r="208" spans="1:4" ht="16.2" thickBot="1" x14ac:dyDescent="0.3">
      <c r="A208" s="515"/>
      <c r="B208" s="10" t="s">
        <v>500</v>
      </c>
      <c r="C208" s="45"/>
      <c r="D208" s="40"/>
    </row>
    <row r="209" spans="1:4" ht="15.6" x14ac:dyDescent="0.25">
      <c r="A209" s="513">
        <v>14600</v>
      </c>
      <c r="B209" s="9" t="s">
        <v>501</v>
      </c>
      <c r="C209" s="46"/>
      <c r="D209" s="40"/>
    </row>
    <row r="210" spans="1:4" ht="15.6" x14ac:dyDescent="0.25">
      <c r="A210" s="514"/>
      <c r="B210" s="9" t="s">
        <v>502</v>
      </c>
      <c r="C210" s="44"/>
      <c r="D210" s="40"/>
    </row>
    <row r="211" spans="1:4" ht="16.2" thickBot="1" x14ac:dyDescent="0.3">
      <c r="A211" s="515"/>
      <c r="B211" s="10" t="s">
        <v>503</v>
      </c>
      <c r="C211" s="45"/>
      <c r="D211" s="40"/>
    </row>
    <row r="212" spans="1:4" ht="15.6" x14ac:dyDescent="0.25">
      <c r="A212" s="513">
        <v>14740</v>
      </c>
      <c r="B212" s="9" t="s">
        <v>504</v>
      </c>
      <c r="C212" s="46">
        <v>1.1288</v>
      </c>
      <c r="D212" s="40"/>
    </row>
    <row r="213" spans="1:4" ht="16.2" thickBot="1" x14ac:dyDescent="0.3">
      <c r="A213" s="515"/>
      <c r="B213" s="10" t="s">
        <v>505</v>
      </c>
      <c r="C213" s="44"/>
      <c r="D213" s="40"/>
    </row>
    <row r="214" spans="1:4" ht="15.6" x14ac:dyDescent="0.25">
      <c r="A214" s="513">
        <v>14860</v>
      </c>
      <c r="B214" s="9" t="s">
        <v>506</v>
      </c>
      <c r="C214" s="46">
        <v>1.2914000000000001</v>
      </c>
      <c r="D214" s="40"/>
    </row>
    <row r="215" spans="1:4" ht="16.2" thickBot="1" x14ac:dyDescent="0.3">
      <c r="A215" s="515"/>
      <c r="B215" s="10" t="s">
        <v>507</v>
      </c>
      <c r="C215" s="45"/>
      <c r="D215" s="40"/>
    </row>
    <row r="216" spans="1:4" ht="15.6" x14ac:dyDescent="0.25">
      <c r="A216" s="513">
        <v>15180</v>
      </c>
      <c r="B216" s="9" t="s">
        <v>508</v>
      </c>
      <c r="C216" s="44">
        <v>0.91830000000000001</v>
      </c>
      <c r="D216" s="40"/>
    </row>
    <row r="217" spans="1:4" ht="16.2" thickBot="1" x14ac:dyDescent="0.3">
      <c r="A217" s="515"/>
      <c r="B217" s="10" t="s">
        <v>509</v>
      </c>
      <c r="C217" s="45"/>
      <c r="D217" s="40"/>
    </row>
    <row r="218" spans="1:4" ht="15.6" x14ac:dyDescent="0.25">
      <c r="A218" s="513">
        <v>15260</v>
      </c>
      <c r="B218" s="9" t="s">
        <v>510</v>
      </c>
      <c r="C218" s="46">
        <v>0.90680000000000005</v>
      </c>
      <c r="D218" s="40"/>
    </row>
    <row r="219" spans="1:4" ht="15.6" x14ac:dyDescent="0.25">
      <c r="A219" s="514"/>
      <c r="B219" s="9" t="s">
        <v>511</v>
      </c>
      <c r="C219" s="44"/>
      <c r="D219" s="40"/>
    </row>
    <row r="220" spans="1:4" ht="15.6" x14ac:dyDescent="0.25">
      <c r="A220" s="514"/>
      <c r="B220" s="9" t="s">
        <v>512</v>
      </c>
      <c r="C220" s="44"/>
      <c r="D220" s="40"/>
    </row>
    <row r="221" spans="1:4" ht="16.2" thickBot="1" x14ac:dyDescent="0.3">
      <c r="A221" s="515"/>
      <c r="B221" s="10" t="s">
        <v>513</v>
      </c>
      <c r="C221" s="45"/>
      <c r="D221" s="40"/>
    </row>
    <row r="222" spans="1:4" ht="15.6" x14ac:dyDescent="0.25">
      <c r="A222" s="513">
        <v>15380</v>
      </c>
      <c r="B222" s="9" t="s">
        <v>514</v>
      </c>
      <c r="C222" s="46">
        <v>0.97499999999999998</v>
      </c>
      <c r="D222" s="40"/>
    </row>
    <row r="223" spans="1:4" ht="15.6" x14ac:dyDescent="0.25">
      <c r="A223" s="514"/>
      <c r="B223" s="9" t="s">
        <v>515</v>
      </c>
      <c r="C223" s="44"/>
      <c r="D223" s="40"/>
    </row>
    <row r="224" spans="1:4" ht="16.2" thickBot="1" x14ac:dyDescent="0.3">
      <c r="A224" s="515"/>
      <c r="B224" s="10" t="s">
        <v>516</v>
      </c>
      <c r="C224" s="44"/>
      <c r="D224" s="40"/>
    </row>
    <row r="225" spans="1:4" ht="15.6" x14ac:dyDescent="0.25">
      <c r="A225" s="513">
        <v>15500</v>
      </c>
      <c r="B225" s="9" t="s">
        <v>517</v>
      </c>
      <c r="C225" s="46">
        <v>0.86650000000000005</v>
      </c>
      <c r="D225" s="40"/>
    </row>
    <row r="226" spans="1:4" ht="16.2" thickBot="1" x14ac:dyDescent="0.3">
      <c r="A226" s="515"/>
      <c r="B226" s="10" t="s">
        <v>518</v>
      </c>
      <c r="C226" s="45"/>
      <c r="D226" s="40"/>
    </row>
    <row r="227" spans="1:4" ht="15.6" x14ac:dyDescent="0.25">
      <c r="A227" s="513">
        <v>15540</v>
      </c>
      <c r="B227" s="9" t="s">
        <v>519</v>
      </c>
      <c r="C227" s="46">
        <v>1.0021</v>
      </c>
      <c r="D227" s="40"/>
    </row>
    <row r="228" spans="1:4" ht="15.6" x14ac:dyDescent="0.25">
      <c r="A228" s="514"/>
      <c r="B228" s="9" t="s">
        <v>520</v>
      </c>
      <c r="C228" s="44"/>
      <c r="D228" s="40"/>
    </row>
    <row r="229" spans="1:4" ht="15.6" x14ac:dyDescent="0.25">
      <c r="A229" s="514"/>
      <c r="B229" s="9" t="s">
        <v>521</v>
      </c>
      <c r="C229" s="44"/>
      <c r="D229" s="40"/>
    </row>
    <row r="230" spans="1:4" ht="16.2" thickBot="1" x14ac:dyDescent="0.3">
      <c r="A230" s="515"/>
      <c r="B230" s="10" t="s">
        <v>522</v>
      </c>
      <c r="C230" s="45"/>
      <c r="D230" s="40"/>
    </row>
    <row r="231" spans="1:4" ht="15.6" x14ac:dyDescent="0.25">
      <c r="A231" s="513">
        <v>15764</v>
      </c>
      <c r="B231" s="9" t="s">
        <v>523</v>
      </c>
      <c r="C231" s="46">
        <v>1.121</v>
      </c>
      <c r="D231" s="40"/>
    </row>
    <row r="232" spans="1:4" ht="16.2" thickBot="1" x14ac:dyDescent="0.3">
      <c r="A232" s="515"/>
      <c r="B232" s="10" t="s">
        <v>524</v>
      </c>
      <c r="C232" s="45"/>
      <c r="D232" s="40"/>
    </row>
    <row r="233" spans="1:4" ht="15.6" x14ac:dyDescent="0.25">
      <c r="A233" s="513">
        <v>15804</v>
      </c>
      <c r="B233" s="9" t="s">
        <v>525</v>
      </c>
      <c r="C233" s="46">
        <v>1.0202</v>
      </c>
      <c r="D233" s="40"/>
    </row>
    <row r="234" spans="1:4" ht="15.6" x14ac:dyDescent="0.25">
      <c r="A234" s="514"/>
      <c r="B234" s="9" t="s">
        <v>526</v>
      </c>
      <c r="C234" s="44"/>
      <c r="D234" s="40"/>
    </row>
    <row r="235" spans="1:4" ht="15.6" x14ac:dyDescent="0.25">
      <c r="A235" s="514"/>
      <c r="B235" s="9" t="s">
        <v>527</v>
      </c>
      <c r="C235" s="44"/>
      <c r="D235" s="40"/>
    </row>
    <row r="236" spans="1:4" ht="16.2" thickBot="1" x14ac:dyDescent="0.3">
      <c r="A236" s="515"/>
      <c r="B236" s="10" t="s">
        <v>528</v>
      </c>
      <c r="C236" s="45"/>
      <c r="D236" s="40"/>
    </row>
    <row r="237" spans="1:4" ht="15.6" x14ac:dyDescent="0.25">
      <c r="A237" s="513">
        <v>15940</v>
      </c>
      <c r="B237" s="9" t="s">
        <v>529</v>
      </c>
      <c r="C237" s="46">
        <v>0.89390000000000003</v>
      </c>
      <c r="D237" s="40"/>
    </row>
    <row r="238" spans="1:4" ht="15.6" x14ac:dyDescent="0.25">
      <c r="A238" s="514"/>
      <c r="B238" s="9" t="s">
        <v>530</v>
      </c>
      <c r="C238" s="44"/>
      <c r="D238" s="40"/>
    </row>
    <row r="239" spans="1:4" ht="16.2" thickBot="1" x14ac:dyDescent="0.3">
      <c r="A239" s="515"/>
      <c r="B239" s="10" t="s">
        <v>531</v>
      </c>
      <c r="C239" s="45"/>
      <c r="D239" s="40"/>
    </row>
    <row r="240" spans="1:4" ht="15.6" x14ac:dyDescent="0.25">
      <c r="A240" s="513">
        <v>15980</v>
      </c>
      <c r="B240" s="9" t="s">
        <v>532</v>
      </c>
      <c r="C240" s="46">
        <v>0.93410000000000004</v>
      </c>
      <c r="D240" s="40"/>
    </row>
    <row r="241" spans="1:4" ht="16.2" thickBot="1" x14ac:dyDescent="0.3">
      <c r="A241" s="515"/>
      <c r="B241" s="10" t="s">
        <v>533</v>
      </c>
      <c r="C241" s="45"/>
      <c r="D241" s="40"/>
    </row>
    <row r="242" spans="1:4" ht="15.6" x14ac:dyDescent="0.25">
      <c r="A242" s="513">
        <v>16180</v>
      </c>
      <c r="B242" s="9" t="s">
        <v>534</v>
      </c>
      <c r="C242" s="46">
        <v>1.0597000000000001</v>
      </c>
      <c r="D242" s="40"/>
    </row>
    <row r="243" spans="1:4" ht="15.6" x14ac:dyDescent="0.25">
      <c r="A243" s="514"/>
      <c r="B243" s="9" t="s">
        <v>534</v>
      </c>
      <c r="C243" s="44"/>
      <c r="D243" s="40"/>
    </row>
    <row r="244" spans="1:4" ht="16.2" thickBot="1" x14ac:dyDescent="0.3">
      <c r="A244" s="515"/>
      <c r="B244" s="10"/>
      <c r="C244" s="45"/>
      <c r="D244" s="40"/>
    </row>
    <row r="245" spans="1:4" ht="15.6" x14ac:dyDescent="0.25">
      <c r="A245" s="513">
        <v>16220</v>
      </c>
      <c r="B245" s="9" t="s">
        <v>535</v>
      </c>
      <c r="C245" s="46">
        <v>1.0117</v>
      </c>
      <c r="D245" s="40"/>
    </row>
    <row r="246" spans="1:4" ht="16.2" thickBot="1" x14ac:dyDescent="0.3">
      <c r="A246" s="515"/>
      <c r="B246" s="10" t="s">
        <v>536</v>
      </c>
      <c r="C246" s="45"/>
      <c r="D246" s="40"/>
    </row>
    <row r="247" spans="1:4" ht="15.6" x14ac:dyDescent="0.25">
      <c r="A247" s="513">
        <v>16300</v>
      </c>
      <c r="B247" s="9" t="s">
        <v>537</v>
      </c>
      <c r="C247" s="46">
        <v>0.8831</v>
      </c>
      <c r="D247" s="40"/>
    </row>
    <row r="248" spans="1:4" ht="15.6" x14ac:dyDescent="0.25">
      <c r="A248" s="514"/>
      <c r="B248" s="9" t="s">
        <v>538</v>
      </c>
      <c r="C248" s="44"/>
      <c r="D248" s="40"/>
    </row>
    <row r="249" spans="1:4" ht="15.6" x14ac:dyDescent="0.25">
      <c r="A249" s="514"/>
      <c r="B249" s="9" t="s">
        <v>539</v>
      </c>
      <c r="C249" s="44"/>
      <c r="D249" s="40"/>
    </row>
    <row r="250" spans="1:4" ht="16.2" thickBot="1" x14ac:dyDescent="0.3">
      <c r="A250" s="515"/>
      <c r="B250" s="10" t="s">
        <v>540</v>
      </c>
      <c r="C250" s="45"/>
      <c r="D250" s="40"/>
    </row>
    <row r="251" spans="1:4" ht="15.6" x14ac:dyDescent="0.25">
      <c r="A251" s="513">
        <v>16580</v>
      </c>
      <c r="B251" s="9" t="s">
        <v>541</v>
      </c>
      <c r="C251" s="46">
        <v>0.98899999999999999</v>
      </c>
      <c r="D251" s="40"/>
    </row>
    <row r="252" spans="1:4" ht="15.6" x14ac:dyDescent="0.25">
      <c r="A252" s="514"/>
      <c r="B252" s="9" t="s">
        <v>542</v>
      </c>
      <c r="C252" s="44"/>
      <c r="D252" s="40"/>
    </row>
    <row r="253" spans="1:4" ht="15.6" x14ac:dyDescent="0.25">
      <c r="A253" s="514"/>
      <c r="B253" s="9" t="s">
        <v>543</v>
      </c>
      <c r="C253" s="44"/>
      <c r="D253" s="40"/>
    </row>
    <row r="254" spans="1:4" ht="16.2" thickBot="1" x14ac:dyDescent="0.3">
      <c r="A254" s="515"/>
      <c r="B254" s="10" t="s">
        <v>544</v>
      </c>
      <c r="C254" s="45"/>
      <c r="D254" s="40"/>
    </row>
    <row r="255" spans="1:4" ht="15.6" x14ac:dyDescent="0.25">
      <c r="A255" s="513">
        <v>16620</v>
      </c>
      <c r="B255" s="9" t="s">
        <v>545</v>
      </c>
      <c r="C255" s="46">
        <v>0.81440000000000001</v>
      </c>
      <c r="D255" s="40"/>
    </row>
    <row r="256" spans="1:4" ht="15.6" x14ac:dyDescent="0.25">
      <c r="A256" s="514"/>
      <c r="B256" s="9" t="s">
        <v>546</v>
      </c>
      <c r="C256" s="44"/>
      <c r="D256" s="40"/>
    </row>
    <row r="257" spans="1:4" ht="15.6" x14ac:dyDescent="0.25">
      <c r="A257" s="514"/>
      <c r="B257" s="9" t="s">
        <v>547</v>
      </c>
      <c r="C257" s="44"/>
      <c r="D257" s="40"/>
    </row>
    <row r="258" spans="1:4" ht="15.6" x14ac:dyDescent="0.25">
      <c r="A258" s="514"/>
      <c r="B258" s="9" t="s">
        <v>548</v>
      </c>
      <c r="C258" s="44"/>
      <c r="D258" s="40"/>
    </row>
    <row r="259" spans="1:4" ht="15.6" x14ac:dyDescent="0.25">
      <c r="A259" s="514"/>
      <c r="B259" s="9" t="s">
        <v>549</v>
      </c>
      <c r="C259" s="44"/>
      <c r="D259" s="40"/>
    </row>
    <row r="260" spans="1:4" ht="16.2" thickBot="1" x14ac:dyDescent="0.3">
      <c r="A260" s="515"/>
      <c r="B260" s="10" t="s">
        <v>550</v>
      </c>
      <c r="C260" s="45"/>
      <c r="D260" s="40"/>
    </row>
    <row r="261" spans="1:4" ht="15.6" x14ac:dyDescent="0.25">
      <c r="A261" s="513">
        <v>16700</v>
      </c>
      <c r="B261" s="9" t="s">
        <v>551</v>
      </c>
      <c r="C261" s="46">
        <v>0.90629999999999999</v>
      </c>
      <c r="D261" s="40"/>
    </row>
    <row r="262" spans="1:4" ht="15.6" x14ac:dyDescent="0.25">
      <c r="A262" s="514"/>
      <c r="B262" s="9" t="s">
        <v>552</v>
      </c>
      <c r="C262" s="44"/>
      <c r="D262" s="40"/>
    </row>
    <row r="263" spans="1:4" ht="15.6" x14ac:dyDescent="0.25">
      <c r="A263" s="514"/>
      <c r="B263" s="9" t="s">
        <v>553</v>
      </c>
      <c r="C263" s="44"/>
      <c r="D263" s="40"/>
    </row>
    <row r="264" spans="1:4" ht="16.2" thickBot="1" x14ac:dyDescent="0.3">
      <c r="A264" s="515"/>
      <c r="B264" s="10" t="s">
        <v>554</v>
      </c>
      <c r="C264" s="45"/>
      <c r="D264" s="40"/>
    </row>
    <row r="265" spans="1:4" ht="15.6" x14ac:dyDescent="0.25">
      <c r="A265" s="513">
        <v>16740</v>
      </c>
      <c r="B265" s="9" t="s">
        <v>647</v>
      </c>
      <c r="C265" s="46">
        <v>0.93210000000000004</v>
      </c>
      <c r="D265" s="40"/>
    </row>
    <row r="266" spans="1:4" ht="15.6" x14ac:dyDescent="0.25">
      <c r="A266" s="514"/>
      <c r="B266" s="9" t="s">
        <v>555</v>
      </c>
      <c r="C266" s="44"/>
      <c r="D266" s="40"/>
    </row>
    <row r="267" spans="1:4" ht="15.6" x14ac:dyDescent="0.25">
      <c r="A267" s="514"/>
      <c r="B267" s="9" t="s">
        <v>556</v>
      </c>
      <c r="C267" s="44"/>
      <c r="D267" s="40"/>
    </row>
    <row r="268" spans="1:4" ht="15.6" x14ac:dyDescent="0.25">
      <c r="A268" s="514"/>
      <c r="B268" s="9" t="s">
        <v>557</v>
      </c>
      <c r="C268" s="44"/>
      <c r="D268" s="40"/>
    </row>
    <row r="269" spans="1:4" ht="15.6" x14ac:dyDescent="0.25">
      <c r="A269" s="514"/>
      <c r="B269" s="9" t="s">
        <v>558</v>
      </c>
      <c r="C269" s="44"/>
      <c r="D269" s="40"/>
    </row>
    <row r="270" spans="1:4" ht="15.6" x14ac:dyDescent="0.25">
      <c r="A270" s="514"/>
      <c r="B270" s="9" t="s">
        <v>559</v>
      </c>
      <c r="C270" s="44"/>
      <c r="D270" s="40"/>
    </row>
    <row r="271" spans="1:4" ht="16.2" thickBot="1" x14ac:dyDescent="0.3">
      <c r="A271" s="515"/>
      <c r="B271" s="10" t="s">
        <v>560</v>
      </c>
      <c r="C271" s="45"/>
      <c r="D271" s="40"/>
    </row>
    <row r="272" spans="1:4" ht="15.6" x14ac:dyDescent="0.25">
      <c r="A272" s="513">
        <v>16820</v>
      </c>
      <c r="B272" s="9" t="s">
        <v>561</v>
      </c>
      <c r="C272" s="46">
        <v>0.91879999999999995</v>
      </c>
      <c r="D272" s="40"/>
    </row>
    <row r="273" spans="1:4" ht="15.6" x14ac:dyDescent="0.25">
      <c r="A273" s="514"/>
      <c r="B273" s="9" t="s">
        <v>562</v>
      </c>
      <c r="C273" s="44"/>
      <c r="D273" s="40"/>
    </row>
    <row r="274" spans="1:4" ht="15.6" x14ac:dyDescent="0.25">
      <c r="A274" s="514"/>
      <c r="B274" s="9" t="s">
        <v>563</v>
      </c>
      <c r="C274" s="44"/>
      <c r="D274" s="40"/>
    </row>
    <row r="275" spans="1:4" ht="15.6" x14ac:dyDescent="0.25">
      <c r="A275" s="514"/>
      <c r="B275" s="9" t="s">
        <v>564</v>
      </c>
      <c r="C275" s="44"/>
      <c r="D275" s="40"/>
    </row>
    <row r="276" spans="1:4" ht="15.6" x14ac:dyDescent="0.25">
      <c r="A276" s="514"/>
      <c r="B276" s="9" t="s">
        <v>565</v>
      </c>
      <c r="C276" s="44"/>
      <c r="D276" s="40"/>
    </row>
    <row r="277" spans="1:4" ht="16.2" thickBot="1" x14ac:dyDescent="0.3">
      <c r="A277" s="515"/>
      <c r="B277" s="10" t="s">
        <v>566</v>
      </c>
      <c r="C277" s="45"/>
      <c r="D277" s="40"/>
    </row>
    <row r="278" spans="1:4" ht="15.6" x14ac:dyDescent="0.25">
      <c r="A278" s="513">
        <v>16860</v>
      </c>
      <c r="B278" s="9" t="s">
        <v>567</v>
      </c>
      <c r="C278" s="46">
        <v>0.874</v>
      </c>
      <c r="D278" s="40"/>
    </row>
    <row r="279" spans="1:4" ht="15.6" x14ac:dyDescent="0.25">
      <c r="A279" s="514"/>
      <c r="B279" s="9" t="s">
        <v>568</v>
      </c>
      <c r="C279" s="44"/>
      <c r="D279" s="40"/>
    </row>
    <row r="280" spans="1:4" ht="15.6" x14ac:dyDescent="0.25">
      <c r="A280" s="514"/>
      <c r="B280" s="9" t="s">
        <v>569</v>
      </c>
      <c r="C280" s="44"/>
      <c r="D280" s="40"/>
    </row>
    <row r="281" spans="1:4" ht="15.6" x14ac:dyDescent="0.25">
      <c r="A281" s="514"/>
      <c r="B281" s="9" t="s">
        <v>570</v>
      </c>
      <c r="C281" s="44"/>
      <c r="D281" s="40"/>
    </row>
    <row r="282" spans="1:4" ht="15.6" x14ac:dyDescent="0.25">
      <c r="A282" s="514"/>
      <c r="B282" s="9" t="s">
        <v>571</v>
      </c>
      <c r="C282" s="44"/>
      <c r="D282" s="40"/>
    </row>
    <row r="283" spans="1:4" ht="15.6" x14ac:dyDescent="0.25">
      <c r="A283" s="514"/>
      <c r="B283" s="9" t="s">
        <v>572</v>
      </c>
      <c r="C283" s="44"/>
      <c r="D283" s="40"/>
    </row>
    <row r="284" spans="1:4" ht="16.2" thickBot="1" x14ac:dyDescent="0.3">
      <c r="A284" s="515"/>
      <c r="B284" s="10" t="s">
        <v>573</v>
      </c>
      <c r="C284" s="45"/>
      <c r="D284" s="40"/>
    </row>
    <row r="285" spans="1:4" ht="15.6" x14ac:dyDescent="0.25">
      <c r="A285" s="513">
        <v>16940</v>
      </c>
      <c r="B285" s="9" t="s">
        <v>574</v>
      </c>
      <c r="C285" s="46">
        <v>0.98440000000000005</v>
      </c>
      <c r="D285" s="40"/>
    </row>
    <row r="286" spans="1:4" ht="16.2" thickBot="1" x14ac:dyDescent="0.3">
      <c r="A286" s="515"/>
      <c r="B286" s="10" t="s">
        <v>575</v>
      </c>
      <c r="C286" s="45"/>
      <c r="D286" s="40"/>
    </row>
    <row r="287" spans="1:4" ht="15.6" x14ac:dyDescent="0.25">
      <c r="A287" s="513">
        <v>16974</v>
      </c>
      <c r="B287" s="9" t="s">
        <v>576</v>
      </c>
      <c r="C287" s="46">
        <v>1.06</v>
      </c>
      <c r="D287" s="40"/>
    </row>
    <row r="288" spans="1:4" ht="15.6" x14ac:dyDescent="0.25">
      <c r="A288" s="514"/>
      <c r="B288" s="9" t="s">
        <v>577</v>
      </c>
      <c r="C288" s="44"/>
      <c r="D288" s="40"/>
    </row>
    <row r="289" spans="1:4" ht="15.6" x14ac:dyDescent="0.25">
      <c r="A289" s="514"/>
      <c r="B289" s="9" t="s">
        <v>578</v>
      </c>
      <c r="C289" s="44"/>
      <c r="D289" s="40"/>
    </row>
    <row r="290" spans="1:4" ht="15.6" x14ac:dyDescent="0.25">
      <c r="A290" s="514"/>
      <c r="B290" s="9" t="s">
        <v>579</v>
      </c>
      <c r="C290" s="44"/>
      <c r="D290" s="40"/>
    </row>
    <row r="291" spans="1:4" ht="15.6" x14ac:dyDescent="0.25">
      <c r="A291" s="514"/>
      <c r="B291" s="9" t="s">
        <v>580</v>
      </c>
      <c r="C291" s="44"/>
      <c r="D291" s="40"/>
    </row>
    <row r="292" spans="1:4" ht="15.6" x14ac:dyDescent="0.25">
      <c r="A292" s="514"/>
      <c r="B292" s="9" t="s">
        <v>581</v>
      </c>
      <c r="C292" s="44"/>
      <c r="D292" s="40"/>
    </row>
    <row r="293" spans="1:4" ht="15.6" x14ac:dyDescent="0.25">
      <c r="A293" s="514"/>
      <c r="B293" s="9" t="s">
        <v>582</v>
      </c>
      <c r="C293" s="44"/>
      <c r="D293" s="40"/>
    </row>
    <row r="294" spans="1:4" ht="15.6" x14ac:dyDescent="0.25">
      <c r="A294" s="514"/>
      <c r="B294" s="9" t="s">
        <v>583</v>
      </c>
      <c r="C294" s="44"/>
      <c r="D294" s="40"/>
    </row>
    <row r="295" spans="1:4" ht="16.2" thickBot="1" x14ac:dyDescent="0.3">
      <c r="A295" s="515"/>
      <c r="B295" s="10" t="s">
        <v>584</v>
      </c>
      <c r="C295" s="45"/>
      <c r="D295" s="40"/>
    </row>
    <row r="296" spans="1:4" ht="15.6" x14ac:dyDescent="0.25">
      <c r="A296" s="513">
        <v>17020</v>
      </c>
      <c r="B296" s="9" t="s">
        <v>585</v>
      </c>
      <c r="C296" s="46">
        <v>1.1093999999999999</v>
      </c>
      <c r="D296" s="40"/>
    </row>
    <row r="297" spans="1:4" ht="16.2" thickBot="1" x14ac:dyDescent="0.3">
      <c r="A297" s="515"/>
      <c r="B297" s="10" t="s">
        <v>586</v>
      </c>
      <c r="C297" s="45"/>
      <c r="D297" s="40"/>
    </row>
    <row r="298" spans="1:4" ht="15.6" x14ac:dyDescent="0.25">
      <c r="A298" s="513">
        <v>17140</v>
      </c>
      <c r="B298" s="9" t="s">
        <v>587</v>
      </c>
      <c r="C298" s="46">
        <v>0.94299999999999995</v>
      </c>
      <c r="D298" s="40"/>
    </row>
    <row r="299" spans="1:4" ht="15.6" x14ac:dyDescent="0.25">
      <c r="A299" s="514"/>
      <c r="B299" s="9" t="s">
        <v>588</v>
      </c>
      <c r="C299" s="44"/>
      <c r="D299" s="40"/>
    </row>
    <row r="300" spans="1:4" ht="15.6" x14ac:dyDescent="0.25">
      <c r="A300" s="514"/>
      <c r="B300" s="9" t="s">
        <v>589</v>
      </c>
      <c r="C300" s="44"/>
      <c r="D300" s="40"/>
    </row>
    <row r="301" spans="1:4" ht="15.6" x14ac:dyDescent="0.25">
      <c r="A301" s="514"/>
      <c r="B301" s="9" t="s">
        <v>590</v>
      </c>
      <c r="C301" s="44"/>
      <c r="D301" s="40"/>
    </row>
    <row r="302" spans="1:4" ht="15.6" x14ac:dyDescent="0.25">
      <c r="A302" s="514"/>
      <c r="B302" s="9" t="s">
        <v>591</v>
      </c>
      <c r="C302" s="44"/>
      <c r="D302" s="40"/>
    </row>
    <row r="303" spans="1:4" ht="15.6" x14ac:dyDescent="0.25">
      <c r="A303" s="514"/>
      <c r="B303" s="9" t="s">
        <v>592</v>
      </c>
      <c r="C303" s="44"/>
      <c r="D303" s="40"/>
    </row>
    <row r="304" spans="1:4" ht="15.6" x14ac:dyDescent="0.25">
      <c r="A304" s="514"/>
      <c r="B304" s="9" t="s">
        <v>593</v>
      </c>
      <c r="C304" s="44"/>
      <c r="D304" s="40"/>
    </row>
    <row r="305" spans="1:4" ht="15.6" x14ac:dyDescent="0.25">
      <c r="A305" s="514"/>
      <c r="B305" s="9" t="s">
        <v>594</v>
      </c>
      <c r="C305" s="44"/>
      <c r="D305" s="40"/>
    </row>
    <row r="306" spans="1:4" ht="15.6" x14ac:dyDescent="0.25">
      <c r="A306" s="514"/>
      <c r="B306" s="9" t="s">
        <v>595</v>
      </c>
      <c r="C306" s="44"/>
      <c r="D306" s="40"/>
    </row>
    <row r="307" spans="1:4" ht="15.6" x14ac:dyDescent="0.25">
      <c r="A307" s="514"/>
      <c r="B307" s="9" t="s">
        <v>596</v>
      </c>
      <c r="C307" s="44"/>
      <c r="D307" s="40"/>
    </row>
    <row r="308" spans="1:4" ht="15.6" x14ac:dyDescent="0.25">
      <c r="A308" s="514"/>
      <c r="B308" s="9" t="s">
        <v>597</v>
      </c>
      <c r="C308" s="44"/>
      <c r="D308" s="40"/>
    </row>
    <row r="309" spans="1:4" ht="15.6" x14ac:dyDescent="0.25">
      <c r="A309" s="514"/>
      <c r="B309" s="9" t="s">
        <v>598</v>
      </c>
      <c r="C309" s="44"/>
      <c r="D309" s="40"/>
    </row>
    <row r="310" spans="1:4" ht="15.6" x14ac:dyDescent="0.25">
      <c r="A310" s="514"/>
      <c r="B310" s="9" t="s">
        <v>599</v>
      </c>
      <c r="C310" s="44"/>
      <c r="D310" s="40"/>
    </row>
    <row r="311" spans="1:4" ht="15.6" x14ac:dyDescent="0.25">
      <c r="A311" s="514"/>
      <c r="B311" s="9" t="s">
        <v>600</v>
      </c>
      <c r="C311" s="44"/>
      <c r="D311" s="40"/>
    </row>
    <row r="312" spans="1:4" ht="15.6" x14ac:dyDescent="0.25">
      <c r="A312" s="514"/>
      <c r="B312" s="9" t="s">
        <v>601</v>
      </c>
      <c r="C312" s="44"/>
      <c r="D312" s="40"/>
    </row>
    <row r="313" spans="1:4" ht="16.2" thickBot="1" x14ac:dyDescent="0.3">
      <c r="A313" s="515"/>
      <c r="B313" s="10" t="s">
        <v>602</v>
      </c>
      <c r="C313" s="45"/>
      <c r="D313" s="40"/>
    </row>
    <row r="314" spans="1:4" ht="15.6" x14ac:dyDescent="0.25">
      <c r="A314" s="513">
        <v>17300</v>
      </c>
      <c r="B314" s="9" t="s">
        <v>603</v>
      </c>
      <c r="C314" s="46">
        <v>0.81930000000000003</v>
      </c>
      <c r="D314" s="40"/>
    </row>
    <row r="315" spans="1:4" ht="15.6" x14ac:dyDescent="0.25">
      <c r="A315" s="514"/>
      <c r="B315" s="9" t="s">
        <v>604</v>
      </c>
      <c r="C315" s="44"/>
      <c r="D315" s="40"/>
    </row>
    <row r="316" spans="1:4" ht="15.6" x14ac:dyDescent="0.25">
      <c r="A316" s="514"/>
      <c r="B316" s="9" t="s">
        <v>605</v>
      </c>
      <c r="C316" s="44"/>
      <c r="D316" s="40"/>
    </row>
    <row r="317" spans="1:4" ht="15.6" x14ac:dyDescent="0.25">
      <c r="A317" s="514"/>
      <c r="B317" s="9" t="s">
        <v>606</v>
      </c>
      <c r="C317" s="44"/>
      <c r="D317" s="40"/>
    </row>
    <row r="318" spans="1:4" ht="16.2" thickBot="1" x14ac:dyDescent="0.3">
      <c r="A318" s="515"/>
      <c r="B318" s="10" t="s">
        <v>607</v>
      </c>
      <c r="C318" s="45"/>
      <c r="D318" s="40"/>
    </row>
    <row r="319" spans="1:4" ht="15.6" x14ac:dyDescent="0.25">
      <c r="A319" s="513">
        <v>17420</v>
      </c>
      <c r="B319" s="9" t="s">
        <v>608</v>
      </c>
      <c r="C319" s="46">
        <v>0.76739999999999997</v>
      </c>
      <c r="D319" s="40"/>
    </row>
    <row r="320" spans="1:4" ht="15.6" x14ac:dyDescent="0.25">
      <c r="A320" s="514"/>
      <c r="B320" s="9" t="s">
        <v>609</v>
      </c>
      <c r="C320" s="44"/>
      <c r="D320" s="40"/>
    </row>
    <row r="321" spans="1:4" ht="16.2" thickBot="1" x14ac:dyDescent="0.3">
      <c r="A321" s="515"/>
      <c r="B321" s="10" t="s">
        <v>610</v>
      </c>
      <c r="C321" s="45"/>
      <c r="D321" s="40"/>
    </row>
    <row r="322" spans="1:4" ht="15.6" x14ac:dyDescent="0.25">
      <c r="A322" s="513">
        <v>17460</v>
      </c>
      <c r="B322" s="9" t="s">
        <v>611</v>
      </c>
      <c r="C322" s="46">
        <v>0.89410000000000001</v>
      </c>
      <c r="D322" s="40"/>
    </row>
    <row r="323" spans="1:4" ht="15.6" x14ac:dyDescent="0.25">
      <c r="A323" s="514"/>
      <c r="B323" s="9" t="s">
        <v>612</v>
      </c>
      <c r="C323" s="44"/>
      <c r="D323" s="40"/>
    </row>
    <row r="324" spans="1:4" ht="15.6" x14ac:dyDescent="0.25">
      <c r="A324" s="514"/>
      <c r="B324" s="9" t="s">
        <v>613</v>
      </c>
      <c r="C324" s="44"/>
      <c r="D324" s="40"/>
    </row>
    <row r="325" spans="1:4" ht="15.6" x14ac:dyDescent="0.25">
      <c r="A325" s="514"/>
      <c r="B325" s="9" t="s">
        <v>614</v>
      </c>
      <c r="C325" s="44"/>
      <c r="D325" s="40"/>
    </row>
    <row r="326" spans="1:4" ht="15.6" x14ac:dyDescent="0.25">
      <c r="A326" s="514"/>
      <c r="B326" s="9" t="s">
        <v>615</v>
      </c>
      <c r="C326" s="44"/>
      <c r="D326" s="40"/>
    </row>
    <row r="327" spans="1:4" ht="16.2" thickBot="1" x14ac:dyDescent="0.3">
      <c r="A327" s="515"/>
      <c r="B327" s="10" t="s">
        <v>616</v>
      </c>
      <c r="C327" s="45"/>
      <c r="D327" s="40"/>
    </row>
    <row r="328" spans="1:4" ht="15.6" x14ac:dyDescent="0.25">
      <c r="A328" s="513">
        <v>17660</v>
      </c>
      <c r="B328" s="9" t="s">
        <v>617</v>
      </c>
      <c r="C328" s="46">
        <v>0.93669999999999998</v>
      </c>
      <c r="D328" s="40"/>
    </row>
    <row r="329" spans="1:4" ht="16.2" thickBot="1" x14ac:dyDescent="0.3">
      <c r="A329" s="515"/>
      <c r="B329" s="10" t="s">
        <v>618</v>
      </c>
      <c r="C329" s="45"/>
      <c r="D329" s="40"/>
    </row>
    <row r="330" spans="1:4" ht="15.6" x14ac:dyDescent="0.25">
      <c r="A330" s="513">
        <v>17780</v>
      </c>
      <c r="B330" s="9" t="s">
        <v>619</v>
      </c>
      <c r="C330" s="46">
        <v>0.96899999999999997</v>
      </c>
      <c r="D330" s="40"/>
    </row>
    <row r="331" spans="1:4" ht="15.6" x14ac:dyDescent="0.25">
      <c r="A331" s="514"/>
      <c r="B331" s="9" t="s">
        <v>620</v>
      </c>
      <c r="C331" s="44"/>
      <c r="D331" s="40"/>
    </row>
    <row r="332" spans="1:4" ht="15.6" x14ac:dyDescent="0.25">
      <c r="A332" s="514"/>
      <c r="B332" s="9" t="s">
        <v>621</v>
      </c>
      <c r="C332" s="44"/>
      <c r="D332" s="40"/>
    </row>
    <row r="333" spans="1:4" ht="16.2" thickBot="1" x14ac:dyDescent="0.3">
      <c r="A333" s="515"/>
      <c r="B333" s="10" t="s">
        <v>622</v>
      </c>
      <c r="C333" s="45"/>
      <c r="D333" s="40"/>
    </row>
    <row r="334" spans="1:4" ht="15.6" x14ac:dyDescent="0.25">
      <c r="A334" s="513">
        <v>17820</v>
      </c>
      <c r="B334" s="9" t="s">
        <v>623</v>
      </c>
      <c r="C334" s="46">
        <v>0.98460000000000003</v>
      </c>
      <c r="D334" s="40"/>
    </row>
    <row r="335" spans="1:4" ht="15.6" x14ac:dyDescent="0.25">
      <c r="A335" s="514"/>
      <c r="B335" s="9" t="s">
        <v>624</v>
      </c>
      <c r="C335" s="44"/>
      <c r="D335" s="40"/>
    </row>
    <row r="336" spans="1:4" ht="16.2" thickBot="1" x14ac:dyDescent="0.3">
      <c r="A336" s="515"/>
      <c r="B336" s="10" t="s">
        <v>625</v>
      </c>
      <c r="C336" s="45"/>
      <c r="D336" s="40"/>
    </row>
    <row r="337" spans="1:4" ht="15.6" x14ac:dyDescent="0.25">
      <c r="A337" s="513">
        <v>17860</v>
      </c>
      <c r="B337" s="9" t="s">
        <v>626</v>
      </c>
      <c r="C337" s="46">
        <v>0.8105</v>
      </c>
      <c r="D337" s="40"/>
    </row>
    <row r="338" spans="1:4" ht="15.6" x14ac:dyDescent="0.25">
      <c r="A338" s="514"/>
      <c r="B338" s="9" t="s">
        <v>627</v>
      </c>
      <c r="C338" s="44"/>
      <c r="D338" s="40"/>
    </row>
    <row r="339" spans="1:4" ht="16.2" thickBot="1" x14ac:dyDescent="0.3">
      <c r="A339" s="515"/>
      <c r="B339" s="10" t="s">
        <v>628</v>
      </c>
      <c r="C339" s="45"/>
      <c r="D339" s="40"/>
    </row>
    <row r="340" spans="1:4" ht="15.6" x14ac:dyDescent="0.25">
      <c r="A340" s="513">
        <v>17900</v>
      </c>
      <c r="B340" s="9" t="s">
        <v>629</v>
      </c>
      <c r="C340" s="46">
        <v>0.87580000000000002</v>
      </c>
      <c r="D340" s="40"/>
    </row>
    <row r="341" spans="1:4" ht="15.6" x14ac:dyDescent="0.25">
      <c r="A341" s="514"/>
      <c r="B341" s="9" t="s">
        <v>630</v>
      </c>
      <c r="C341" s="44"/>
      <c r="D341" s="40"/>
    </row>
    <row r="342" spans="1:4" ht="15.6" x14ac:dyDescent="0.25">
      <c r="A342" s="514"/>
      <c r="B342" s="9" t="s">
        <v>631</v>
      </c>
      <c r="C342" s="44"/>
      <c r="D342" s="40"/>
    </row>
    <row r="343" spans="1:4" ht="15.6" x14ac:dyDescent="0.25">
      <c r="A343" s="514"/>
      <c r="B343" s="9" t="s">
        <v>632</v>
      </c>
      <c r="C343" s="44"/>
      <c r="D343" s="40"/>
    </row>
    <row r="344" spans="1:4" ht="15.6" x14ac:dyDescent="0.25">
      <c r="A344" s="514"/>
      <c r="B344" s="9" t="s">
        <v>633</v>
      </c>
      <c r="C344" s="44"/>
      <c r="D344" s="40"/>
    </row>
    <row r="345" spans="1:4" ht="15.6" x14ac:dyDescent="0.25">
      <c r="A345" s="514"/>
      <c r="B345" s="9" t="s">
        <v>634</v>
      </c>
      <c r="C345" s="44"/>
      <c r="D345" s="40"/>
    </row>
    <row r="346" spans="1:4" ht="16.2" thickBot="1" x14ac:dyDescent="0.3">
      <c r="A346" s="515"/>
      <c r="B346" s="10" t="s">
        <v>635</v>
      </c>
      <c r="C346" s="45"/>
      <c r="D346" s="40"/>
    </row>
    <row r="347" spans="1:4" ht="15.6" x14ac:dyDescent="0.25">
      <c r="A347" s="513">
        <v>17980</v>
      </c>
      <c r="B347" s="9" t="s">
        <v>636</v>
      </c>
      <c r="C347" s="46">
        <v>0.90400000000000003</v>
      </c>
      <c r="D347" s="40"/>
    </row>
    <row r="348" spans="1:4" ht="15.6" x14ac:dyDescent="0.25">
      <c r="A348" s="514"/>
      <c r="B348" s="9" t="s">
        <v>637</v>
      </c>
      <c r="C348" s="44"/>
      <c r="D348" s="40"/>
    </row>
    <row r="349" spans="1:4" ht="15.6" x14ac:dyDescent="0.25">
      <c r="A349" s="514"/>
      <c r="B349" s="9" t="s">
        <v>638</v>
      </c>
      <c r="C349" s="44"/>
      <c r="D349" s="40"/>
    </row>
    <row r="350" spans="1:4" ht="15.6" x14ac:dyDescent="0.25">
      <c r="A350" s="514"/>
      <c r="B350" s="9" t="s">
        <v>639</v>
      </c>
      <c r="C350" s="44"/>
      <c r="D350" s="40"/>
    </row>
    <row r="351" spans="1:4" ht="15.6" x14ac:dyDescent="0.25">
      <c r="A351" s="514"/>
      <c r="B351" s="9" t="s">
        <v>640</v>
      </c>
      <c r="C351" s="44"/>
      <c r="D351" s="40"/>
    </row>
    <row r="352" spans="1:4" ht="16.2" thickBot="1" x14ac:dyDescent="0.3">
      <c r="A352" s="515"/>
      <c r="B352" s="10" t="s">
        <v>641</v>
      </c>
      <c r="C352" s="45"/>
      <c r="D352" s="40"/>
    </row>
    <row r="353" spans="1:4" ht="15.6" x14ac:dyDescent="0.25">
      <c r="A353" s="513">
        <v>18020</v>
      </c>
      <c r="B353" s="9" t="s">
        <v>642</v>
      </c>
      <c r="C353" s="46">
        <v>0.97230000000000005</v>
      </c>
      <c r="D353" s="40"/>
    </row>
    <row r="354" spans="1:4" ht="16.2" thickBot="1" x14ac:dyDescent="0.3">
      <c r="A354" s="515"/>
      <c r="B354" s="10" t="s">
        <v>643</v>
      </c>
      <c r="C354" s="45"/>
      <c r="D354" s="40"/>
    </row>
    <row r="355" spans="1:4" ht="15.6" x14ac:dyDescent="0.25">
      <c r="A355" s="513">
        <v>18140</v>
      </c>
      <c r="B355" s="9" t="s">
        <v>644</v>
      </c>
      <c r="C355" s="46">
        <v>0.99939999999999996</v>
      </c>
      <c r="D355" s="40"/>
    </row>
    <row r="356" spans="1:4" ht="15.6" x14ac:dyDescent="0.25">
      <c r="A356" s="514"/>
      <c r="B356" s="9" t="s">
        <v>645</v>
      </c>
      <c r="C356" s="44"/>
      <c r="D356" s="40"/>
    </row>
    <row r="357" spans="1:4" ht="15.6" x14ac:dyDescent="0.25">
      <c r="A357" s="514"/>
      <c r="B357" s="9" t="s">
        <v>671</v>
      </c>
      <c r="C357" s="44"/>
      <c r="D357" s="40"/>
    </row>
    <row r="358" spans="1:4" ht="15.6" x14ac:dyDescent="0.25">
      <c r="A358" s="514"/>
      <c r="B358" s="9" t="s">
        <v>672</v>
      </c>
      <c r="C358" s="44"/>
      <c r="D358" s="40"/>
    </row>
    <row r="359" spans="1:4" ht="15.6" x14ac:dyDescent="0.25">
      <c r="A359" s="514"/>
      <c r="B359" s="9" t="s">
        <v>673</v>
      </c>
      <c r="C359" s="44"/>
      <c r="D359" s="40"/>
    </row>
    <row r="360" spans="1:4" ht="15.6" x14ac:dyDescent="0.25">
      <c r="A360" s="514"/>
      <c r="B360" s="9" t="s">
        <v>674</v>
      </c>
      <c r="C360" s="44"/>
      <c r="D360" s="40"/>
    </row>
    <row r="361" spans="1:4" ht="15.6" x14ac:dyDescent="0.25">
      <c r="A361" s="514"/>
      <c r="B361" s="9" t="s">
        <v>675</v>
      </c>
      <c r="C361" s="44"/>
      <c r="D361" s="40"/>
    </row>
    <row r="362" spans="1:4" ht="15.6" x14ac:dyDescent="0.25">
      <c r="A362" s="514"/>
      <c r="B362" s="9" t="s">
        <v>676</v>
      </c>
      <c r="C362" s="44"/>
      <c r="D362" s="40"/>
    </row>
    <row r="363" spans="1:4" ht="16.2" thickBot="1" x14ac:dyDescent="0.3">
      <c r="A363" s="515"/>
      <c r="B363" s="10" t="s">
        <v>677</v>
      </c>
      <c r="C363" s="45"/>
      <c r="D363" s="40"/>
    </row>
    <row r="364" spans="1:4" ht="15.6" x14ac:dyDescent="0.25">
      <c r="A364" s="513">
        <v>18580</v>
      </c>
      <c r="B364" s="9" t="s">
        <v>678</v>
      </c>
      <c r="C364" s="46">
        <v>0.86770000000000003</v>
      </c>
      <c r="D364" s="40"/>
    </row>
    <row r="365" spans="1:4" ht="15.6" x14ac:dyDescent="0.25">
      <c r="A365" s="514"/>
      <c r="B365" s="9" t="s">
        <v>679</v>
      </c>
      <c r="C365" s="44"/>
      <c r="D365" s="40"/>
    </row>
    <row r="366" spans="1:4" ht="15.6" x14ac:dyDescent="0.25">
      <c r="A366" s="514"/>
      <c r="B366" s="9" t="s">
        <v>680</v>
      </c>
      <c r="C366" s="44"/>
      <c r="D366" s="40"/>
    </row>
    <row r="367" spans="1:4" ht="16.2" thickBot="1" x14ac:dyDescent="0.3">
      <c r="A367" s="515"/>
      <c r="B367" s="10" t="s">
        <v>681</v>
      </c>
      <c r="C367" s="45"/>
      <c r="D367" s="40"/>
    </row>
    <row r="368" spans="1:4" ht="15.6" x14ac:dyDescent="0.25">
      <c r="A368" s="513">
        <v>18700</v>
      </c>
      <c r="B368" s="9" t="s">
        <v>682</v>
      </c>
      <c r="C368" s="46">
        <v>1.0898000000000001</v>
      </c>
      <c r="D368" s="40"/>
    </row>
    <row r="369" spans="1:4" ht="16.2" thickBot="1" x14ac:dyDescent="0.3">
      <c r="A369" s="515"/>
      <c r="B369" s="10" t="s">
        <v>683</v>
      </c>
      <c r="C369" s="45"/>
      <c r="D369" s="40"/>
    </row>
    <row r="370" spans="1:4" ht="15.6" x14ac:dyDescent="0.25">
      <c r="A370" s="513">
        <v>19060</v>
      </c>
      <c r="B370" s="9" t="s">
        <v>684</v>
      </c>
      <c r="C370" s="46">
        <v>0.78249999999999997</v>
      </c>
      <c r="D370" s="40"/>
    </row>
    <row r="371" spans="1:4" ht="15.6" x14ac:dyDescent="0.25">
      <c r="A371" s="514"/>
      <c r="B371" s="9" t="s">
        <v>685</v>
      </c>
      <c r="C371" s="44"/>
      <c r="D371" s="40"/>
    </row>
    <row r="372" spans="1:4" ht="16.2" thickBot="1" x14ac:dyDescent="0.3">
      <c r="A372" s="515"/>
      <c r="B372" s="10" t="s">
        <v>686</v>
      </c>
      <c r="C372" s="45"/>
      <c r="D372" s="40"/>
    </row>
    <row r="373" spans="1:4" ht="15.6" x14ac:dyDescent="0.25">
      <c r="A373" s="513">
        <v>19124</v>
      </c>
      <c r="B373" s="9" t="s">
        <v>687</v>
      </c>
      <c r="C373" s="46">
        <v>0.98440000000000005</v>
      </c>
      <c r="D373" s="40"/>
    </row>
    <row r="374" spans="1:4" ht="15.6" x14ac:dyDescent="0.25">
      <c r="A374" s="514"/>
      <c r="B374" s="9" t="s">
        <v>688</v>
      </c>
      <c r="C374" s="44"/>
      <c r="D374" s="40"/>
    </row>
    <row r="375" spans="1:4" ht="15.6" x14ac:dyDescent="0.25">
      <c r="A375" s="514"/>
      <c r="B375" s="9" t="s">
        <v>689</v>
      </c>
      <c r="C375" s="44"/>
      <c r="D375" s="40"/>
    </row>
    <row r="376" spans="1:4" ht="15.6" x14ac:dyDescent="0.25">
      <c r="A376" s="514"/>
      <c r="B376" s="9" t="s">
        <v>690</v>
      </c>
      <c r="C376" s="44"/>
      <c r="D376" s="40"/>
    </row>
    <row r="377" spans="1:4" ht="15.6" x14ac:dyDescent="0.25">
      <c r="A377" s="514"/>
      <c r="B377" s="9" t="s">
        <v>691</v>
      </c>
      <c r="C377" s="44"/>
      <c r="D377" s="40"/>
    </row>
    <row r="378" spans="1:4" ht="15.6" x14ac:dyDescent="0.25">
      <c r="A378" s="514"/>
      <c r="B378" s="9" t="s">
        <v>692</v>
      </c>
      <c r="C378" s="44"/>
      <c r="D378" s="40"/>
    </row>
    <row r="379" spans="1:4" ht="15.6" x14ac:dyDescent="0.25">
      <c r="A379" s="514"/>
      <c r="B379" s="9" t="s">
        <v>693</v>
      </c>
      <c r="C379" s="44"/>
      <c r="D379" s="40"/>
    </row>
    <row r="380" spans="1:4" ht="15.6" x14ac:dyDescent="0.25">
      <c r="A380" s="514"/>
      <c r="B380" s="9" t="s">
        <v>694</v>
      </c>
      <c r="C380" s="44"/>
      <c r="D380" s="40"/>
    </row>
    <row r="381" spans="1:4" ht="16.2" thickBot="1" x14ac:dyDescent="0.3">
      <c r="A381" s="515"/>
      <c r="B381" s="10" t="s">
        <v>695</v>
      </c>
      <c r="C381" s="45"/>
      <c r="D381" s="40"/>
    </row>
    <row r="382" spans="1:4" ht="15.6" x14ac:dyDescent="0.25">
      <c r="A382" s="513">
        <v>19140</v>
      </c>
      <c r="B382" s="9" t="s">
        <v>696</v>
      </c>
      <c r="C382" s="46">
        <v>0.83740000000000003</v>
      </c>
      <c r="D382" s="40"/>
    </row>
    <row r="383" spans="1:4" ht="15.6" x14ac:dyDescent="0.25">
      <c r="A383" s="514"/>
      <c r="B383" s="9" t="s">
        <v>697</v>
      </c>
      <c r="C383" s="44"/>
      <c r="D383" s="40"/>
    </row>
    <row r="384" spans="1:4" ht="16.2" thickBot="1" x14ac:dyDescent="0.3">
      <c r="A384" s="515"/>
      <c r="B384" s="10" t="s">
        <v>698</v>
      </c>
      <c r="C384" s="45"/>
      <c r="D384" s="40"/>
    </row>
    <row r="385" spans="1:4" ht="15.6" x14ac:dyDescent="0.25">
      <c r="A385" s="513">
        <v>19180</v>
      </c>
      <c r="B385" s="9" t="s">
        <v>699</v>
      </c>
      <c r="C385" s="46">
        <v>0.98319999999999996</v>
      </c>
      <c r="D385" s="40"/>
    </row>
    <row r="386" spans="1:4" ht="16.2" thickBot="1" x14ac:dyDescent="0.3">
      <c r="A386" s="515"/>
      <c r="B386" s="10" t="s">
        <v>700</v>
      </c>
      <c r="C386" s="45"/>
      <c r="D386" s="40"/>
    </row>
    <row r="387" spans="1:4" ht="15.6" x14ac:dyDescent="0.25">
      <c r="A387" s="513">
        <v>19260</v>
      </c>
      <c r="B387" s="9" t="s">
        <v>701</v>
      </c>
      <c r="C387" s="46">
        <v>0.78959999999999997</v>
      </c>
      <c r="D387" s="40"/>
    </row>
    <row r="388" spans="1:4" ht="15.6" x14ac:dyDescent="0.25">
      <c r="A388" s="514"/>
      <c r="B388" s="9" t="s">
        <v>702</v>
      </c>
      <c r="C388" s="44"/>
      <c r="D388" s="40"/>
    </row>
    <row r="389" spans="1:4" ht="16.2" thickBot="1" x14ac:dyDescent="0.3">
      <c r="A389" s="515"/>
      <c r="B389" s="10" t="s">
        <v>703</v>
      </c>
      <c r="C389" s="45"/>
      <c r="D389" s="40"/>
    </row>
    <row r="390" spans="1:4" ht="15.6" x14ac:dyDescent="0.25">
      <c r="A390" s="513">
        <v>19340</v>
      </c>
      <c r="B390" s="9" t="s">
        <v>704</v>
      </c>
      <c r="C390" s="46">
        <v>0.90559999999999996</v>
      </c>
      <c r="D390" s="40"/>
    </row>
    <row r="391" spans="1:4" ht="15.6" x14ac:dyDescent="0.25">
      <c r="A391" s="514"/>
      <c r="B391" s="9" t="s">
        <v>705</v>
      </c>
      <c r="C391" s="44"/>
      <c r="D391" s="40"/>
    </row>
    <row r="392" spans="1:4" ht="15.6" x14ac:dyDescent="0.25">
      <c r="A392" s="514"/>
      <c r="B392" s="9" t="s">
        <v>706</v>
      </c>
      <c r="C392" s="44"/>
      <c r="D392" s="40"/>
    </row>
    <row r="393" spans="1:4" ht="15.6" x14ac:dyDescent="0.25">
      <c r="A393" s="514"/>
      <c r="B393" s="9" t="s">
        <v>707</v>
      </c>
      <c r="C393" s="44"/>
      <c r="D393" s="40"/>
    </row>
    <row r="394" spans="1:4" ht="16.2" thickBot="1" x14ac:dyDescent="0.3">
      <c r="A394" s="515"/>
      <c r="B394" s="10" t="s">
        <v>708</v>
      </c>
      <c r="C394" s="45"/>
      <c r="D394" s="40"/>
    </row>
    <row r="395" spans="1:4" ht="15.6" x14ac:dyDescent="0.25">
      <c r="A395" s="513">
        <v>19380</v>
      </c>
      <c r="B395" s="9" t="s">
        <v>709</v>
      </c>
      <c r="C395" s="46">
        <v>0.92810000000000004</v>
      </c>
      <c r="D395" s="40"/>
    </row>
    <row r="396" spans="1:4" ht="15.6" x14ac:dyDescent="0.25">
      <c r="A396" s="514"/>
      <c r="B396" s="9" t="s">
        <v>710</v>
      </c>
      <c r="C396" s="44"/>
      <c r="D396" s="40"/>
    </row>
    <row r="397" spans="1:4" ht="15.6" x14ac:dyDescent="0.25">
      <c r="A397" s="514"/>
      <c r="B397" s="9" t="s">
        <v>711</v>
      </c>
      <c r="C397" s="44"/>
      <c r="D397" s="40"/>
    </row>
    <row r="398" spans="1:4" ht="15.6" x14ac:dyDescent="0.25">
      <c r="A398" s="514"/>
      <c r="B398" s="9" t="s">
        <v>712</v>
      </c>
      <c r="C398" s="44"/>
      <c r="D398" s="40"/>
    </row>
    <row r="399" spans="1:4" ht="16.2" thickBot="1" x14ac:dyDescent="0.3">
      <c r="A399" s="515"/>
      <c r="B399" s="10" t="s">
        <v>713</v>
      </c>
      <c r="C399" s="44"/>
      <c r="D399" s="40"/>
    </row>
    <row r="400" spans="1:4" ht="15.6" x14ac:dyDescent="0.25">
      <c r="A400" s="513">
        <v>19460</v>
      </c>
      <c r="B400" s="9" t="s">
        <v>714</v>
      </c>
      <c r="C400" s="44">
        <v>0.73340000000000005</v>
      </c>
      <c r="D400" s="40"/>
    </row>
    <row r="401" spans="1:4" ht="15.6" x14ac:dyDescent="0.25">
      <c r="A401" s="514"/>
      <c r="B401" s="9" t="s">
        <v>715</v>
      </c>
      <c r="C401" s="44"/>
      <c r="D401" s="40"/>
    </row>
    <row r="402" spans="1:4" ht="16.2" thickBot="1" x14ac:dyDescent="0.3">
      <c r="A402" s="515"/>
      <c r="B402" s="10" t="s">
        <v>716</v>
      </c>
      <c r="C402" s="44"/>
      <c r="D402" s="40"/>
    </row>
    <row r="403" spans="1:4" ht="15.6" x14ac:dyDescent="0.25">
      <c r="A403" s="513">
        <v>19500</v>
      </c>
      <c r="B403" s="9" t="s">
        <v>717</v>
      </c>
      <c r="C403" s="46">
        <v>0.80079999999999996</v>
      </c>
      <c r="D403" s="40"/>
    </row>
    <row r="404" spans="1:4" ht="16.2" thickBot="1" x14ac:dyDescent="0.3">
      <c r="A404" s="515"/>
      <c r="B404" s="10" t="s">
        <v>718</v>
      </c>
      <c r="C404" s="45"/>
      <c r="D404" s="40"/>
    </row>
    <row r="405" spans="1:4" ht="15.6" x14ac:dyDescent="0.25">
      <c r="A405" s="513">
        <v>19660</v>
      </c>
      <c r="B405" s="9" t="s">
        <v>719</v>
      </c>
      <c r="C405" s="46">
        <v>0.88649999999999995</v>
      </c>
      <c r="D405" s="40"/>
    </row>
    <row r="406" spans="1:4" ht="16.2" thickBot="1" x14ac:dyDescent="0.3">
      <c r="A406" s="515"/>
      <c r="B406" s="10" t="s">
        <v>720</v>
      </c>
      <c r="C406" s="45"/>
      <c r="D406" s="40"/>
    </row>
    <row r="407" spans="1:4" ht="15.6" x14ac:dyDescent="0.25">
      <c r="A407" s="513">
        <v>19740</v>
      </c>
      <c r="B407" s="9" t="s">
        <v>721</v>
      </c>
      <c r="C407" s="46">
        <v>1.0647</v>
      </c>
      <c r="D407" s="40"/>
    </row>
    <row r="408" spans="1:4" ht="15.6" x14ac:dyDescent="0.25">
      <c r="A408" s="514"/>
      <c r="B408" s="9" t="s">
        <v>722</v>
      </c>
      <c r="C408" s="44"/>
      <c r="D408" s="40"/>
    </row>
    <row r="409" spans="1:4" ht="15.6" x14ac:dyDescent="0.25">
      <c r="A409" s="514"/>
      <c r="B409" s="9" t="s">
        <v>723</v>
      </c>
      <c r="C409" s="44"/>
      <c r="D409" s="40"/>
    </row>
    <row r="410" spans="1:4" ht="15.6" x14ac:dyDescent="0.25">
      <c r="A410" s="514"/>
      <c r="B410" s="9" t="s">
        <v>724</v>
      </c>
      <c r="C410" s="44"/>
      <c r="D410" s="40"/>
    </row>
    <row r="411" spans="1:4" ht="15.6" x14ac:dyDescent="0.25">
      <c r="A411" s="514"/>
      <c r="B411" s="9" t="s">
        <v>725</v>
      </c>
      <c r="C411" s="44"/>
      <c r="D411" s="40"/>
    </row>
    <row r="412" spans="1:4" ht="15.6" x14ac:dyDescent="0.25">
      <c r="A412" s="514"/>
      <c r="B412" s="9" t="s">
        <v>726</v>
      </c>
      <c r="C412" s="44"/>
      <c r="D412" s="40"/>
    </row>
    <row r="413" spans="1:4" ht="15.6" x14ac:dyDescent="0.25">
      <c r="A413" s="514"/>
      <c r="B413" s="9" t="s">
        <v>727</v>
      </c>
      <c r="C413" s="44"/>
      <c r="D413" s="40"/>
    </row>
    <row r="414" spans="1:4" ht="15.6" x14ac:dyDescent="0.25">
      <c r="A414" s="514"/>
      <c r="B414" s="9" t="s">
        <v>728</v>
      </c>
      <c r="C414" s="44"/>
      <c r="D414" s="40"/>
    </row>
    <row r="415" spans="1:4" ht="15.6" x14ac:dyDescent="0.25">
      <c r="A415" s="514"/>
      <c r="B415" s="9" t="s">
        <v>729</v>
      </c>
      <c r="C415" s="44"/>
      <c r="D415" s="40"/>
    </row>
    <row r="416" spans="1:4" ht="15.6" x14ac:dyDescent="0.25">
      <c r="A416" s="514"/>
      <c r="B416" s="9" t="s">
        <v>730</v>
      </c>
      <c r="C416" s="44"/>
      <c r="D416" s="40"/>
    </row>
    <row r="417" spans="1:4" ht="16.2" thickBot="1" x14ac:dyDescent="0.3">
      <c r="A417" s="515"/>
      <c r="B417" s="10" t="s">
        <v>731</v>
      </c>
      <c r="C417" s="45"/>
      <c r="D417" s="40"/>
    </row>
    <row r="418" spans="1:4" ht="15.6" x14ac:dyDescent="0.25">
      <c r="A418" s="513">
        <v>19780</v>
      </c>
      <c r="B418" s="9" t="s">
        <v>648</v>
      </c>
      <c r="C418" s="46">
        <v>0.98009999999999997</v>
      </c>
      <c r="D418" s="40"/>
    </row>
    <row r="419" spans="1:4" ht="15.6" x14ac:dyDescent="0.25">
      <c r="A419" s="514"/>
      <c r="B419" s="9" t="s">
        <v>732</v>
      </c>
      <c r="C419" s="44"/>
      <c r="D419" s="40"/>
    </row>
    <row r="420" spans="1:4" ht="15.6" x14ac:dyDescent="0.25">
      <c r="A420" s="514"/>
      <c r="B420" s="9" t="s">
        <v>733</v>
      </c>
      <c r="C420" s="44"/>
      <c r="D420" s="40"/>
    </row>
    <row r="421" spans="1:4" ht="15.6" x14ac:dyDescent="0.25">
      <c r="A421" s="514"/>
      <c r="B421" s="9" t="s">
        <v>734</v>
      </c>
      <c r="C421" s="44"/>
      <c r="D421" s="40"/>
    </row>
    <row r="422" spans="1:4" ht="15.6" x14ac:dyDescent="0.25">
      <c r="A422" s="514"/>
      <c r="B422" s="9" t="s">
        <v>735</v>
      </c>
      <c r="C422" s="44"/>
      <c r="D422" s="40"/>
    </row>
    <row r="423" spans="1:4" ht="16.2" thickBot="1" x14ac:dyDescent="0.3">
      <c r="A423" s="515"/>
      <c r="B423" s="10" t="s">
        <v>736</v>
      </c>
      <c r="C423" s="45"/>
      <c r="D423" s="40"/>
    </row>
    <row r="424" spans="1:4" ht="15.6" x14ac:dyDescent="0.25">
      <c r="A424" s="513">
        <v>19804</v>
      </c>
      <c r="B424" s="9" t="s">
        <v>737</v>
      </c>
      <c r="C424" s="46">
        <v>0.95109999999999995</v>
      </c>
      <c r="D424" s="40"/>
    </row>
    <row r="425" spans="1:4" ht="16.2" thickBot="1" x14ac:dyDescent="0.3">
      <c r="A425" s="515"/>
      <c r="B425" s="10" t="s">
        <v>738</v>
      </c>
      <c r="C425" s="45"/>
      <c r="D425" s="40"/>
    </row>
    <row r="426" spans="1:4" ht="15.6" x14ac:dyDescent="0.25">
      <c r="A426" s="513">
        <v>20020</v>
      </c>
      <c r="B426" s="9" t="s">
        <v>739</v>
      </c>
      <c r="C426" s="46">
        <v>0.71299999999999997</v>
      </c>
      <c r="D426" s="40"/>
    </row>
    <row r="427" spans="1:4" ht="15.6" x14ac:dyDescent="0.25">
      <c r="A427" s="514"/>
      <c r="B427" s="9" t="s">
        <v>740</v>
      </c>
      <c r="C427" s="44"/>
      <c r="D427" s="40"/>
    </row>
    <row r="428" spans="1:4" ht="15.6" x14ac:dyDescent="0.25">
      <c r="A428" s="514"/>
      <c r="B428" s="9" t="s">
        <v>741</v>
      </c>
      <c r="C428" s="44"/>
      <c r="D428" s="40"/>
    </row>
    <row r="429" spans="1:4" ht="15.6" x14ac:dyDescent="0.25">
      <c r="A429" s="514"/>
      <c r="B429" s="9" t="s">
        <v>742</v>
      </c>
      <c r="C429" s="44"/>
      <c r="D429" s="40"/>
    </row>
    <row r="430" spans="1:4" ht="16.2" thickBot="1" x14ac:dyDescent="0.3">
      <c r="A430" s="515"/>
      <c r="B430" s="10"/>
      <c r="C430" s="45"/>
      <c r="D430" s="40"/>
    </row>
    <row r="431" spans="1:4" ht="15.6" x14ac:dyDescent="0.25">
      <c r="A431" s="513">
        <v>20100</v>
      </c>
      <c r="B431" s="9" t="s">
        <v>743</v>
      </c>
      <c r="C431" s="46">
        <v>0.9909</v>
      </c>
      <c r="D431" s="40"/>
    </row>
    <row r="432" spans="1:4" ht="16.2" thickBot="1" x14ac:dyDescent="0.3">
      <c r="A432" s="515"/>
      <c r="B432" s="10" t="s">
        <v>744</v>
      </c>
      <c r="C432" s="45"/>
      <c r="D432" s="40"/>
    </row>
    <row r="433" spans="1:4" ht="15.6" x14ac:dyDescent="0.25">
      <c r="A433" s="513">
        <v>20220</v>
      </c>
      <c r="B433" s="9" t="s">
        <v>745</v>
      </c>
      <c r="C433" s="46">
        <v>0.86980000000000002</v>
      </c>
      <c r="D433" s="40"/>
    </row>
    <row r="434" spans="1:4" ht="16.2" thickBot="1" x14ac:dyDescent="0.3">
      <c r="A434" s="515"/>
      <c r="B434" s="10" t="s">
        <v>746</v>
      </c>
      <c r="C434" s="45"/>
      <c r="D434" s="40"/>
    </row>
    <row r="435" spans="1:4" ht="15.6" x14ac:dyDescent="0.25">
      <c r="A435" s="513">
        <v>20260</v>
      </c>
      <c r="B435" s="9" t="s">
        <v>747</v>
      </c>
      <c r="C435" s="46">
        <v>1.0335000000000001</v>
      </c>
      <c r="D435" s="40"/>
    </row>
    <row r="436" spans="1:4" ht="15.6" x14ac:dyDescent="0.25">
      <c r="A436" s="514"/>
      <c r="B436" s="9" t="s">
        <v>748</v>
      </c>
      <c r="C436" s="44"/>
      <c r="D436" s="40"/>
    </row>
    <row r="437" spans="1:4" ht="15.6" x14ac:dyDescent="0.25">
      <c r="A437" s="514"/>
      <c r="B437" s="9" t="s">
        <v>749</v>
      </c>
      <c r="C437" s="44"/>
      <c r="D437" s="40"/>
    </row>
    <row r="438" spans="1:4" ht="16.2" thickBot="1" x14ac:dyDescent="0.3">
      <c r="A438" s="515"/>
      <c r="B438" s="10" t="s">
        <v>750</v>
      </c>
      <c r="C438" s="45"/>
      <c r="D438" s="40"/>
    </row>
    <row r="439" spans="1:4" ht="15.6" x14ac:dyDescent="0.25">
      <c r="A439" s="513">
        <v>20500</v>
      </c>
      <c r="B439" s="9" t="s">
        <v>751</v>
      </c>
      <c r="C439" s="46">
        <v>0.96989999999999998</v>
      </c>
      <c r="D439" s="40"/>
    </row>
    <row r="440" spans="1:4" ht="15.6" x14ac:dyDescent="0.25">
      <c r="A440" s="514"/>
      <c r="B440" s="9" t="s">
        <v>752</v>
      </c>
      <c r="C440" s="44"/>
      <c r="D440" s="40"/>
    </row>
    <row r="441" spans="1:4" ht="15.6" x14ac:dyDescent="0.25">
      <c r="A441" s="514"/>
      <c r="B441" s="9" t="s">
        <v>753</v>
      </c>
      <c r="C441" s="44"/>
      <c r="D441" s="40"/>
    </row>
    <row r="442" spans="1:4" ht="15.6" x14ac:dyDescent="0.25">
      <c r="A442" s="514"/>
      <c r="B442" s="9" t="s">
        <v>754</v>
      </c>
      <c r="C442" s="44"/>
      <c r="D442" s="40"/>
    </row>
    <row r="443" spans="1:4" ht="16.2" thickBot="1" x14ac:dyDescent="0.3">
      <c r="A443" s="515"/>
      <c r="B443" s="10" t="s">
        <v>755</v>
      </c>
      <c r="C443" s="45"/>
      <c r="D443" s="40"/>
    </row>
    <row r="444" spans="1:4" ht="15.6" x14ac:dyDescent="0.25">
      <c r="A444" s="513">
        <v>20740</v>
      </c>
      <c r="B444" s="9" t="s">
        <v>756</v>
      </c>
      <c r="C444" s="46">
        <v>0.9597</v>
      </c>
      <c r="D444" s="40"/>
    </row>
    <row r="445" spans="1:4" ht="15.6" x14ac:dyDescent="0.25">
      <c r="A445" s="514"/>
      <c r="B445" s="9" t="s">
        <v>757</v>
      </c>
      <c r="C445" s="44"/>
      <c r="D445" s="40"/>
    </row>
    <row r="446" spans="1:4" ht="16.2" thickBot="1" x14ac:dyDescent="0.3">
      <c r="A446" s="515"/>
      <c r="B446" s="10" t="s">
        <v>758</v>
      </c>
      <c r="C446" s="45"/>
      <c r="D446" s="40"/>
    </row>
    <row r="447" spans="1:4" ht="15.6" x14ac:dyDescent="0.25">
      <c r="A447" s="513">
        <v>20764</v>
      </c>
      <c r="B447" s="9" t="s">
        <v>759</v>
      </c>
      <c r="C447" s="46">
        <v>1.0868</v>
      </c>
      <c r="D447" s="40"/>
    </row>
    <row r="448" spans="1:4" ht="15.6" x14ac:dyDescent="0.25">
      <c r="A448" s="514"/>
      <c r="B448" s="9" t="s">
        <v>760</v>
      </c>
      <c r="C448" s="44"/>
      <c r="D448" s="40"/>
    </row>
    <row r="449" spans="1:4" ht="15.6" x14ac:dyDescent="0.25">
      <c r="A449" s="514"/>
      <c r="B449" s="9" t="s">
        <v>761</v>
      </c>
      <c r="C449" s="44"/>
      <c r="D449" s="40"/>
    </row>
    <row r="450" spans="1:4" ht="15.6" x14ac:dyDescent="0.25">
      <c r="A450" s="514"/>
      <c r="B450" s="9" t="s">
        <v>762</v>
      </c>
      <c r="C450" s="44"/>
      <c r="D450" s="40"/>
    </row>
    <row r="451" spans="1:4" ht="16.2" thickBot="1" x14ac:dyDescent="0.3">
      <c r="A451" s="515"/>
      <c r="B451" s="10" t="s">
        <v>763</v>
      </c>
      <c r="C451" s="45"/>
      <c r="D451" s="40"/>
    </row>
    <row r="452" spans="1:4" ht="15.6" x14ac:dyDescent="0.25">
      <c r="A452" s="513">
        <v>20940</v>
      </c>
      <c r="B452" s="9" t="s">
        <v>764</v>
      </c>
      <c r="C452" s="46">
        <v>0.96009999999999995</v>
      </c>
      <c r="D452" s="40"/>
    </row>
    <row r="453" spans="1:4" ht="16.2" thickBot="1" x14ac:dyDescent="0.3">
      <c r="A453" s="515"/>
      <c r="B453" s="10" t="s">
        <v>765</v>
      </c>
      <c r="C453" s="45"/>
      <c r="D453" s="40"/>
    </row>
    <row r="454" spans="1:4" ht="15.6" x14ac:dyDescent="0.25">
      <c r="A454" s="513">
        <v>21060</v>
      </c>
      <c r="B454" s="9" t="s">
        <v>766</v>
      </c>
      <c r="C454" s="46">
        <v>0.87190000000000001</v>
      </c>
      <c r="D454" s="40"/>
    </row>
    <row r="455" spans="1:4" ht="15.6" x14ac:dyDescent="0.25">
      <c r="A455" s="514"/>
      <c r="B455" s="9" t="s">
        <v>767</v>
      </c>
      <c r="C455" s="44"/>
      <c r="D455" s="40"/>
    </row>
    <row r="456" spans="1:4" ht="16.2" thickBot="1" x14ac:dyDescent="0.3">
      <c r="A456" s="515"/>
      <c r="B456" s="10" t="s">
        <v>768</v>
      </c>
      <c r="C456" s="45"/>
      <c r="D456" s="40"/>
    </row>
    <row r="457" spans="1:4" ht="15.6" x14ac:dyDescent="0.25">
      <c r="A457" s="513">
        <v>21140</v>
      </c>
      <c r="B457" s="9" t="s">
        <v>769</v>
      </c>
      <c r="C457" s="46">
        <v>0.9405</v>
      </c>
      <c r="D457" s="40"/>
    </row>
    <row r="458" spans="1:4" ht="16.2" thickBot="1" x14ac:dyDescent="0.3">
      <c r="A458" s="515"/>
      <c r="B458" s="10" t="s">
        <v>770</v>
      </c>
      <c r="C458" s="45"/>
      <c r="D458" s="40"/>
    </row>
    <row r="459" spans="1:4" ht="15.6" x14ac:dyDescent="0.25">
      <c r="A459" s="513">
        <v>21300</v>
      </c>
      <c r="B459" s="9" t="s">
        <v>771</v>
      </c>
      <c r="C459" s="46">
        <v>0.85219999999999996</v>
      </c>
      <c r="D459" s="40"/>
    </row>
    <row r="460" spans="1:4" ht="16.2" thickBot="1" x14ac:dyDescent="0.3">
      <c r="A460" s="515"/>
      <c r="B460" s="10" t="s">
        <v>772</v>
      </c>
      <c r="C460" s="45"/>
      <c r="D460" s="40"/>
    </row>
    <row r="461" spans="1:4" ht="15.6" x14ac:dyDescent="0.25">
      <c r="A461" s="513">
        <v>21340</v>
      </c>
      <c r="B461" s="9" t="s">
        <v>773</v>
      </c>
      <c r="C461" s="46">
        <v>0.85150000000000003</v>
      </c>
      <c r="D461" s="40"/>
    </row>
    <row r="462" spans="1:4" ht="16.2" thickBot="1" x14ac:dyDescent="0.3">
      <c r="A462" s="515"/>
      <c r="B462" s="10" t="s">
        <v>774</v>
      </c>
      <c r="C462" s="45"/>
      <c r="D462" s="40"/>
    </row>
    <row r="463" spans="1:4" ht="15.6" x14ac:dyDescent="0.25">
      <c r="A463" s="513">
        <v>21500</v>
      </c>
      <c r="B463" s="9" t="s">
        <v>775</v>
      </c>
      <c r="C463" s="46">
        <v>0.81469999999999998</v>
      </c>
      <c r="D463" s="40"/>
    </row>
    <row r="464" spans="1:4" ht="16.2" thickBot="1" x14ac:dyDescent="0.3">
      <c r="A464" s="515"/>
      <c r="B464" s="10" t="s">
        <v>776</v>
      </c>
      <c r="C464" s="45"/>
      <c r="D464" s="40"/>
    </row>
    <row r="465" spans="1:4" ht="15.6" x14ac:dyDescent="0.25">
      <c r="A465" s="513">
        <v>21660</v>
      </c>
      <c r="B465" s="9" t="s">
        <v>777</v>
      </c>
      <c r="C465" s="46">
        <v>1.1587000000000001</v>
      </c>
      <c r="D465" s="40"/>
    </row>
    <row r="466" spans="1:4" ht="16.2" thickBot="1" x14ac:dyDescent="0.3">
      <c r="A466" s="515"/>
      <c r="B466" s="10" t="s">
        <v>778</v>
      </c>
      <c r="C466" s="45"/>
      <c r="D466" s="40"/>
    </row>
    <row r="467" spans="1:4" ht="15.6" x14ac:dyDescent="0.25">
      <c r="A467" s="513">
        <v>21780</v>
      </c>
      <c r="B467" s="9" t="s">
        <v>779</v>
      </c>
      <c r="C467" s="46">
        <v>0.8679</v>
      </c>
      <c r="D467" s="40"/>
    </row>
    <row r="468" spans="1:4" ht="15.6" x14ac:dyDescent="0.25">
      <c r="A468" s="514"/>
      <c r="B468" s="9" t="s">
        <v>780</v>
      </c>
      <c r="C468" s="44"/>
      <c r="D468" s="40"/>
    </row>
    <row r="469" spans="1:4" ht="15.6" x14ac:dyDescent="0.25">
      <c r="A469" s="514"/>
      <c r="B469" s="9" t="s">
        <v>781</v>
      </c>
      <c r="C469" s="44"/>
      <c r="D469" s="40"/>
    </row>
    <row r="470" spans="1:4" ht="15.6" x14ac:dyDescent="0.25">
      <c r="A470" s="514"/>
      <c r="B470" s="9" t="s">
        <v>782</v>
      </c>
      <c r="C470" s="44"/>
      <c r="D470" s="40"/>
    </row>
    <row r="471" spans="1:4" ht="15.6" x14ac:dyDescent="0.25">
      <c r="A471" s="514"/>
      <c r="B471" s="9" t="s">
        <v>783</v>
      </c>
      <c r="C471" s="44"/>
      <c r="D471" s="40"/>
    </row>
    <row r="472" spans="1:4" ht="15.6" x14ac:dyDescent="0.25">
      <c r="A472" s="514"/>
      <c r="B472" s="9" t="s">
        <v>784</v>
      </c>
      <c r="C472" s="44"/>
      <c r="D472" s="40"/>
    </row>
    <row r="473" spans="1:4" ht="16.2" thickBot="1" x14ac:dyDescent="0.3">
      <c r="A473" s="515"/>
      <c r="B473" s="10" t="s">
        <v>785</v>
      </c>
      <c r="C473" s="45"/>
      <c r="D473" s="40"/>
    </row>
    <row r="474" spans="1:4" ht="15.6" x14ac:dyDescent="0.25">
      <c r="A474" s="513">
        <v>21820</v>
      </c>
      <c r="B474" s="9" t="s">
        <v>786</v>
      </c>
      <c r="C474" s="46">
        <v>1.1322000000000001</v>
      </c>
      <c r="D474" s="40"/>
    </row>
    <row r="475" spans="1:4" ht="16.2" thickBot="1" x14ac:dyDescent="0.3">
      <c r="A475" s="515"/>
      <c r="B475" s="10" t="s">
        <v>787</v>
      </c>
      <c r="C475" s="45"/>
      <c r="D475" s="40"/>
    </row>
    <row r="476" spans="1:4" ht="15.6" x14ac:dyDescent="0.25">
      <c r="A476" s="513">
        <v>21940</v>
      </c>
      <c r="B476" s="9" t="s">
        <v>788</v>
      </c>
      <c r="C476" s="46">
        <v>0.38229999999999997</v>
      </c>
      <c r="D476" s="40"/>
    </row>
    <row r="477" spans="1:4" ht="15.6" x14ac:dyDescent="0.25">
      <c r="A477" s="514"/>
      <c r="B477" s="9" t="s">
        <v>789</v>
      </c>
      <c r="C477" s="44"/>
      <c r="D477" s="40"/>
    </row>
    <row r="478" spans="1:4" ht="15.6" x14ac:dyDescent="0.25">
      <c r="A478" s="514"/>
      <c r="B478" s="9" t="s">
        <v>790</v>
      </c>
      <c r="C478" s="44"/>
      <c r="D478" s="40"/>
    </row>
    <row r="479" spans="1:4" ht="16.2" thickBot="1" x14ac:dyDescent="0.3">
      <c r="A479" s="515"/>
      <c r="B479" s="10" t="s">
        <v>791</v>
      </c>
      <c r="C479" s="45"/>
      <c r="D479" s="40"/>
    </row>
    <row r="480" spans="1:4" ht="15.6" x14ac:dyDescent="0.25">
      <c r="A480" s="513">
        <v>22020</v>
      </c>
      <c r="B480" s="9" t="s">
        <v>792</v>
      </c>
      <c r="C480" s="46">
        <v>0.81359999999999999</v>
      </c>
      <c r="D480" s="40"/>
    </row>
    <row r="481" spans="1:4" ht="15.6" x14ac:dyDescent="0.25">
      <c r="A481" s="514"/>
      <c r="B481" s="9" t="s">
        <v>793</v>
      </c>
      <c r="C481" s="44"/>
      <c r="D481" s="40"/>
    </row>
    <row r="482" spans="1:4" ht="16.2" thickBot="1" x14ac:dyDescent="0.3">
      <c r="A482" s="515"/>
      <c r="B482" s="10" t="s">
        <v>794</v>
      </c>
      <c r="C482" s="45"/>
      <c r="D482" s="40"/>
    </row>
    <row r="483" spans="1:4" ht="15.6" x14ac:dyDescent="0.25">
      <c r="A483" s="513">
        <v>22140</v>
      </c>
      <c r="B483" s="9" t="s">
        <v>795</v>
      </c>
      <c r="C483" s="46">
        <v>0.97950000000000004</v>
      </c>
      <c r="D483" s="40"/>
    </row>
    <row r="484" spans="1:4" ht="16.2" thickBot="1" x14ac:dyDescent="0.3">
      <c r="A484" s="515"/>
      <c r="B484" s="10" t="s">
        <v>796</v>
      </c>
      <c r="C484" s="45"/>
      <c r="D484" s="40"/>
    </row>
    <row r="485" spans="1:4" ht="15.6" x14ac:dyDescent="0.25">
      <c r="A485" s="513">
        <v>22180</v>
      </c>
      <c r="B485" s="9" t="s">
        <v>797</v>
      </c>
      <c r="C485" s="46">
        <v>0.92130000000000001</v>
      </c>
      <c r="D485" s="40"/>
    </row>
    <row r="486" spans="1:4" ht="15.6" x14ac:dyDescent="0.25">
      <c r="A486" s="514"/>
      <c r="B486" s="9" t="s">
        <v>798</v>
      </c>
      <c r="C486" s="44"/>
      <c r="D486" s="40"/>
    </row>
    <row r="487" spans="1:4" ht="16.2" thickBot="1" x14ac:dyDescent="0.3">
      <c r="A487" s="515"/>
      <c r="B487" s="10" t="s">
        <v>799</v>
      </c>
      <c r="C487" s="45"/>
      <c r="D487" s="40"/>
    </row>
    <row r="488" spans="1:4" ht="15.6" x14ac:dyDescent="0.25">
      <c r="A488" s="513">
        <v>22220</v>
      </c>
      <c r="B488" s="9" t="s">
        <v>800</v>
      </c>
      <c r="C488" s="46">
        <v>0.92630000000000001</v>
      </c>
      <c r="D488" s="40"/>
    </row>
    <row r="489" spans="1:4" ht="15.6" x14ac:dyDescent="0.25">
      <c r="A489" s="514"/>
      <c r="B489" s="9" t="s">
        <v>801</v>
      </c>
      <c r="C489" s="44"/>
      <c r="D489" s="40"/>
    </row>
    <row r="490" spans="1:4" ht="15.6" x14ac:dyDescent="0.25">
      <c r="A490" s="514"/>
      <c r="B490" s="9" t="s">
        <v>802</v>
      </c>
      <c r="C490" s="44"/>
      <c r="D490" s="40"/>
    </row>
    <row r="491" spans="1:4" ht="15.6" x14ac:dyDescent="0.25">
      <c r="A491" s="514"/>
      <c r="B491" s="9" t="s">
        <v>803</v>
      </c>
      <c r="C491" s="44"/>
      <c r="D491" s="40"/>
    </row>
    <row r="492" spans="1:4" ht="16.2" thickBot="1" x14ac:dyDescent="0.3">
      <c r="A492" s="515"/>
      <c r="B492" s="10" t="s">
        <v>804</v>
      </c>
      <c r="C492" s="45"/>
      <c r="D492" s="40"/>
    </row>
    <row r="493" spans="1:4" ht="15.6" x14ac:dyDescent="0.25">
      <c r="A493" s="513">
        <v>22380</v>
      </c>
      <c r="B493" s="9" t="s">
        <v>805</v>
      </c>
      <c r="C493" s="46">
        <v>1.2426999999999999</v>
      </c>
      <c r="D493" s="40"/>
    </row>
    <row r="494" spans="1:4" ht="16.2" thickBot="1" x14ac:dyDescent="0.3">
      <c r="A494" s="515"/>
      <c r="B494" s="10" t="s">
        <v>806</v>
      </c>
      <c r="C494" s="45"/>
      <c r="D494" s="40"/>
    </row>
    <row r="495" spans="1:4" ht="15.6" x14ac:dyDescent="0.25">
      <c r="A495" s="513">
        <v>22420</v>
      </c>
      <c r="B495" s="9" t="s">
        <v>807</v>
      </c>
      <c r="C495" s="46">
        <v>1.1136999999999999</v>
      </c>
      <c r="D495" s="40"/>
    </row>
    <row r="496" spans="1:4" ht="16.2" thickBot="1" x14ac:dyDescent="0.3">
      <c r="A496" s="515"/>
      <c r="B496" s="10" t="s">
        <v>808</v>
      </c>
      <c r="C496" s="45"/>
      <c r="D496" s="40"/>
    </row>
    <row r="497" spans="1:4" ht="15.6" x14ac:dyDescent="0.25">
      <c r="A497" s="513">
        <v>22500</v>
      </c>
      <c r="B497" s="9" t="s">
        <v>809</v>
      </c>
      <c r="C497" s="46">
        <v>0.82169999999999999</v>
      </c>
      <c r="D497" s="40"/>
    </row>
    <row r="498" spans="1:4" ht="15.6" x14ac:dyDescent="0.25">
      <c r="A498" s="514"/>
      <c r="B498" s="9" t="s">
        <v>810</v>
      </c>
      <c r="C498" s="44"/>
      <c r="D498" s="40"/>
    </row>
    <row r="499" spans="1:4" ht="15.6" x14ac:dyDescent="0.25">
      <c r="A499" s="514"/>
      <c r="B499" s="9" t="s">
        <v>811</v>
      </c>
      <c r="C499" s="44"/>
      <c r="D499" s="40"/>
    </row>
    <row r="500" spans="1:4" ht="16.2" thickBot="1" x14ac:dyDescent="0.3">
      <c r="A500" s="515"/>
      <c r="B500" s="10"/>
      <c r="C500" s="45"/>
      <c r="D500" s="40"/>
    </row>
    <row r="501" spans="1:4" ht="15.6" x14ac:dyDescent="0.25">
      <c r="A501" s="513">
        <v>22520</v>
      </c>
      <c r="B501" s="9" t="s">
        <v>812</v>
      </c>
      <c r="C501" s="46">
        <v>0.77380000000000004</v>
      </c>
      <c r="D501" s="40"/>
    </row>
    <row r="502" spans="1:4" ht="15.6" x14ac:dyDescent="0.25">
      <c r="A502" s="514"/>
      <c r="B502" s="9" t="s">
        <v>813</v>
      </c>
      <c r="C502" s="44"/>
      <c r="D502" s="40"/>
    </row>
    <row r="503" spans="1:4" ht="16.2" thickBot="1" x14ac:dyDescent="0.3">
      <c r="A503" s="515"/>
      <c r="B503" s="10" t="s">
        <v>814</v>
      </c>
      <c r="C503" s="45"/>
      <c r="D503" s="40"/>
    </row>
    <row r="504" spans="1:4" ht="15.6" x14ac:dyDescent="0.25">
      <c r="A504" s="513">
        <v>22540</v>
      </c>
      <c r="B504" s="9" t="s">
        <v>815</v>
      </c>
      <c r="C504" s="46">
        <v>0.92910000000000004</v>
      </c>
      <c r="D504" s="40"/>
    </row>
    <row r="505" spans="1:4" ht="16.2" thickBot="1" x14ac:dyDescent="0.3">
      <c r="A505" s="515"/>
      <c r="B505" s="10" t="s">
        <v>816</v>
      </c>
      <c r="C505" s="45"/>
      <c r="D505" s="40"/>
    </row>
    <row r="506" spans="1:4" ht="15.6" x14ac:dyDescent="0.25">
      <c r="A506" s="513">
        <v>22660</v>
      </c>
      <c r="B506" s="9" t="s">
        <v>817</v>
      </c>
      <c r="C506" s="46">
        <v>0.98760000000000003</v>
      </c>
      <c r="D506" s="40"/>
    </row>
    <row r="507" spans="1:4" ht="16.2" thickBot="1" x14ac:dyDescent="0.3">
      <c r="A507" s="515"/>
      <c r="B507" s="10" t="s">
        <v>818</v>
      </c>
      <c r="C507" s="45"/>
      <c r="D507" s="40"/>
    </row>
    <row r="508" spans="1:4" ht="15.6" x14ac:dyDescent="0.25">
      <c r="A508" s="513">
        <v>22744</v>
      </c>
      <c r="B508" s="9" t="s">
        <v>649</v>
      </c>
      <c r="C508" s="46">
        <v>1.016</v>
      </c>
      <c r="D508" s="40"/>
    </row>
    <row r="509" spans="1:4" ht="16.2" thickBot="1" x14ac:dyDescent="0.3">
      <c r="A509" s="515"/>
      <c r="B509" s="10" t="s">
        <v>819</v>
      </c>
      <c r="C509" s="45"/>
      <c r="D509" s="40"/>
    </row>
    <row r="510" spans="1:4" ht="15.6" x14ac:dyDescent="0.25">
      <c r="A510" s="513">
        <v>22900</v>
      </c>
      <c r="B510" s="9" t="s">
        <v>820</v>
      </c>
      <c r="C510" s="46">
        <v>0.76200000000000001</v>
      </c>
      <c r="D510" s="40"/>
    </row>
    <row r="511" spans="1:4" ht="15.6" x14ac:dyDescent="0.25">
      <c r="A511" s="514"/>
      <c r="B511" s="9" t="s">
        <v>821</v>
      </c>
      <c r="C511" s="44"/>
      <c r="D511" s="40"/>
    </row>
    <row r="512" spans="1:4" ht="15.6" x14ac:dyDescent="0.25">
      <c r="A512" s="514"/>
      <c r="B512" s="9" t="s">
        <v>822</v>
      </c>
      <c r="C512" s="44"/>
      <c r="D512" s="40"/>
    </row>
    <row r="513" spans="1:4" ht="15.6" x14ac:dyDescent="0.25">
      <c r="A513" s="514"/>
      <c r="B513" s="9" t="s">
        <v>823</v>
      </c>
      <c r="C513" s="44"/>
      <c r="D513" s="40"/>
    </row>
    <row r="514" spans="1:4" ht="15.6" x14ac:dyDescent="0.25">
      <c r="A514" s="514"/>
      <c r="B514" s="9" t="s">
        <v>824</v>
      </c>
      <c r="C514" s="44"/>
      <c r="D514" s="40"/>
    </row>
    <row r="515" spans="1:4" ht="16.2" thickBot="1" x14ac:dyDescent="0.3">
      <c r="A515" s="515"/>
      <c r="B515" s="10" t="s">
        <v>825</v>
      </c>
      <c r="C515" s="45"/>
      <c r="D515" s="40"/>
    </row>
    <row r="516" spans="1:4" ht="15.6" x14ac:dyDescent="0.25">
      <c r="A516" s="513">
        <v>23020</v>
      </c>
      <c r="B516" s="9" t="s">
        <v>826</v>
      </c>
      <c r="C516" s="46"/>
      <c r="D516" s="40"/>
    </row>
    <row r="517" spans="1:4" ht="16.2" thickBot="1" x14ac:dyDescent="0.3">
      <c r="A517" s="515"/>
      <c r="B517" s="10" t="s">
        <v>827</v>
      </c>
      <c r="C517" s="45"/>
      <c r="D517" s="40"/>
    </row>
    <row r="518" spans="1:4" ht="15.6" x14ac:dyDescent="0.25">
      <c r="A518" s="513">
        <v>23060</v>
      </c>
      <c r="B518" s="9" t="s">
        <v>828</v>
      </c>
      <c r="C518" s="46">
        <v>0.93679999999999997</v>
      </c>
      <c r="D518" s="40"/>
    </row>
    <row r="519" spans="1:4" ht="15.6" x14ac:dyDescent="0.25">
      <c r="A519" s="514"/>
      <c r="B519" s="9" t="s">
        <v>829</v>
      </c>
      <c r="C519" s="44"/>
      <c r="D519" s="40"/>
    </row>
    <row r="520" spans="1:4" ht="15.6" x14ac:dyDescent="0.25">
      <c r="A520" s="514"/>
      <c r="B520" s="9" t="s">
        <v>830</v>
      </c>
      <c r="C520" s="44"/>
      <c r="D520" s="40"/>
    </row>
    <row r="521" spans="1:4" ht="16.2" thickBot="1" x14ac:dyDescent="0.3">
      <c r="A521" s="515"/>
      <c r="B521" s="10" t="s">
        <v>831</v>
      </c>
      <c r="C521" s="45"/>
      <c r="D521" s="40"/>
    </row>
    <row r="522" spans="1:4" ht="15.6" x14ac:dyDescent="0.25">
      <c r="A522" s="513">
        <v>23104</v>
      </c>
      <c r="B522" s="9" t="s">
        <v>832</v>
      </c>
      <c r="C522" s="46">
        <v>0.95250000000000001</v>
      </c>
      <c r="D522" s="40"/>
    </row>
    <row r="523" spans="1:4" ht="15.6" x14ac:dyDescent="0.25">
      <c r="A523" s="514"/>
      <c r="B523" s="9" t="s">
        <v>833</v>
      </c>
      <c r="C523" s="44"/>
      <c r="D523" s="40"/>
    </row>
    <row r="524" spans="1:4" ht="15.6" x14ac:dyDescent="0.25">
      <c r="A524" s="514"/>
      <c r="B524" s="9" t="s">
        <v>834</v>
      </c>
      <c r="C524" s="44"/>
      <c r="D524" s="40"/>
    </row>
    <row r="525" spans="1:4" ht="15.6" x14ac:dyDescent="0.25">
      <c r="A525" s="514"/>
      <c r="B525" s="9" t="s">
        <v>835</v>
      </c>
      <c r="C525" s="44"/>
      <c r="D525" s="40"/>
    </row>
    <row r="526" spans="1:4" ht="16.2" thickBot="1" x14ac:dyDescent="0.3">
      <c r="A526" s="515"/>
      <c r="B526" s="10" t="s">
        <v>836</v>
      </c>
      <c r="C526" s="45"/>
      <c r="D526" s="40"/>
    </row>
    <row r="527" spans="1:4" ht="15.6" x14ac:dyDescent="0.25">
      <c r="A527" s="513">
        <v>23420</v>
      </c>
      <c r="B527" s="9" t="s">
        <v>837</v>
      </c>
      <c r="C527" s="46">
        <v>1.1281000000000001</v>
      </c>
      <c r="D527" s="40"/>
    </row>
    <row r="528" spans="1:4" ht="16.2" thickBot="1" x14ac:dyDescent="0.3">
      <c r="A528" s="515"/>
      <c r="B528" s="10" t="s">
        <v>838</v>
      </c>
      <c r="C528" s="45"/>
      <c r="D528" s="40"/>
    </row>
    <row r="529" spans="1:4" ht="15.6" x14ac:dyDescent="0.25">
      <c r="A529" s="513">
        <v>23460</v>
      </c>
      <c r="B529" s="9" t="s">
        <v>839</v>
      </c>
      <c r="C529" s="46">
        <v>0.79339999999999999</v>
      </c>
      <c r="D529" s="40"/>
    </row>
    <row r="530" spans="1:4" ht="16.2" thickBot="1" x14ac:dyDescent="0.3">
      <c r="A530" s="515"/>
      <c r="B530" s="10" t="s">
        <v>840</v>
      </c>
      <c r="C530" s="45"/>
      <c r="D530" s="40"/>
    </row>
    <row r="531" spans="1:4" ht="15.6" x14ac:dyDescent="0.25">
      <c r="A531" s="513">
        <v>23540</v>
      </c>
      <c r="B531" s="9" t="s">
        <v>841</v>
      </c>
      <c r="C531" s="46">
        <v>0.9375</v>
      </c>
      <c r="D531" s="40"/>
    </row>
    <row r="532" spans="1:4" ht="15.6" x14ac:dyDescent="0.25">
      <c r="A532" s="514"/>
      <c r="B532" s="9" t="s">
        <v>842</v>
      </c>
      <c r="C532" s="44"/>
      <c r="D532" s="40"/>
    </row>
    <row r="533" spans="1:4" ht="16.2" thickBot="1" x14ac:dyDescent="0.3">
      <c r="A533" s="515"/>
      <c r="B533" s="10" t="s">
        <v>843</v>
      </c>
      <c r="C533" s="45"/>
      <c r="D533" s="40"/>
    </row>
    <row r="534" spans="1:4" ht="15.6" x14ac:dyDescent="0.25">
      <c r="A534" s="513">
        <v>23580</v>
      </c>
      <c r="B534" s="9" t="s">
        <v>844</v>
      </c>
      <c r="C534" s="46">
        <v>0.90100000000000002</v>
      </c>
      <c r="D534" s="40"/>
    </row>
    <row r="535" spans="1:4" ht="16.2" thickBot="1" x14ac:dyDescent="0.3">
      <c r="A535" s="515"/>
      <c r="B535" s="10" t="s">
        <v>845</v>
      </c>
      <c r="C535" s="45"/>
      <c r="D535" s="40"/>
    </row>
    <row r="536" spans="1:4" ht="15.6" x14ac:dyDescent="0.25">
      <c r="A536" s="513">
        <v>23844</v>
      </c>
      <c r="B536" s="9" t="s">
        <v>846</v>
      </c>
      <c r="C536" s="46">
        <v>0.91930000000000001</v>
      </c>
      <c r="D536" s="40"/>
    </row>
    <row r="537" spans="1:4" ht="15.6" x14ac:dyDescent="0.25">
      <c r="A537" s="514"/>
      <c r="B537" s="9" t="s">
        <v>847</v>
      </c>
      <c r="C537" s="44"/>
      <c r="D537" s="40"/>
    </row>
    <row r="538" spans="1:4" ht="15.6" x14ac:dyDescent="0.25">
      <c r="A538" s="514"/>
      <c r="B538" s="9" t="s">
        <v>848</v>
      </c>
      <c r="C538" s="44"/>
      <c r="D538" s="40"/>
    </row>
    <row r="539" spans="1:4" ht="15.6" x14ac:dyDescent="0.25">
      <c r="A539" s="514"/>
      <c r="B539" s="9" t="s">
        <v>849</v>
      </c>
      <c r="C539" s="44"/>
      <c r="D539" s="40"/>
    </row>
    <row r="540" spans="1:4" ht="16.2" thickBot="1" x14ac:dyDescent="0.3">
      <c r="A540" s="515"/>
      <c r="B540" s="10" t="s">
        <v>850</v>
      </c>
      <c r="C540" s="45"/>
      <c r="D540" s="40"/>
    </row>
    <row r="541" spans="1:4" ht="15.6" x14ac:dyDescent="0.25">
      <c r="A541" s="513">
        <v>24020</v>
      </c>
      <c r="B541" s="9" t="s">
        <v>851</v>
      </c>
      <c r="C541" s="46">
        <v>0.85040000000000004</v>
      </c>
      <c r="D541" s="40"/>
    </row>
    <row r="542" spans="1:4" ht="15.6" x14ac:dyDescent="0.25">
      <c r="A542" s="514"/>
      <c r="B542" s="9" t="s">
        <v>852</v>
      </c>
      <c r="C542" s="44"/>
      <c r="D542" s="40"/>
    </row>
    <row r="543" spans="1:4" ht="16.2" thickBot="1" x14ac:dyDescent="0.3">
      <c r="A543" s="515"/>
      <c r="B543" s="10" t="s">
        <v>853</v>
      </c>
      <c r="C543" s="45"/>
      <c r="D543" s="40"/>
    </row>
    <row r="544" spans="1:4" ht="15.6" x14ac:dyDescent="0.25">
      <c r="A544" s="513">
        <v>24140</v>
      </c>
      <c r="B544" s="9" t="s">
        <v>854</v>
      </c>
      <c r="C544" s="46">
        <v>0.86899999999999999</v>
      </c>
      <c r="D544" s="40"/>
    </row>
    <row r="545" spans="1:4" ht="16.2" thickBot="1" x14ac:dyDescent="0.3">
      <c r="A545" s="515"/>
      <c r="B545" s="10" t="s">
        <v>855</v>
      </c>
      <c r="C545" s="45"/>
      <c r="D545" s="40"/>
    </row>
    <row r="546" spans="1:4" ht="15.6" x14ac:dyDescent="0.25">
      <c r="A546" s="513">
        <v>24220</v>
      </c>
      <c r="B546" s="9" t="s">
        <v>856</v>
      </c>
      <c r="C546" s="46">
        <v>0.75729999999999997</v>
      </c>
      <c r="D546" s="40"/>
    </row>
    <row r="547" spans="1:4" ht="15.6" x14ac:dyDescent="0.25">
      <c r="A547" s="514"/>
      <c r="B547" s="9" t="s">
        <v>857</v>
      </c>
      <c r="C547" s="44"/>
      <c r="D547" s="40"/>
    </row>
    <row r="548" spans="1:4" ht="16.2" thickBot="1" x14ac:dyDescent="0.3">
      <c r="A548" s="515"/>
      <c r="B548" s="10" t="s">
        <v>858</v>
      </c>
      <c r="C548" s="45"/>
      <c r="D548" s="40"/>
    </row>
    <row r="549" spans="1:4" ht="15.6" x14ac:dyDescent="0.25">
      <c r="A549" s="513">
        <v>24300</v>
      </c>
      <c r="B549" s="9" t="s">
        <v>859</v>
      </c>
      <c r="C549" s="46">
        <v>0.93940000000000001</v>
      </c>
      <c r="D549" s="40"/>
    </row>
    <row r="550" spans="1:4" ht="16.2" thickBot="1" x14ac:dyDescent="0.3">
      <c r="A550" s="515"/>
      <c r="B550" s="10" t="s">
        <v>860</v>
      </c>
      <c r="C550" s="45"/>
      <c r="D550" s="40"/>
    </row>
    <row r="551" spans="1:4" ht="15.6" x14ac:dyDescent="0.25">
      <c r="A551" s="513">
        <v>24340</v>
      </c>
      <c r="B551" s="9" t="s">
        <v>861</v>
      </c>
      <c r="C551" s="46">
        <v>0.91449999999999998</v>
      </c>
      <c r="D551" s="40"/>
    </row>
    <row r="552" spans="1:4" ht="15.6" x14ac:dyDescent="0.25">
      <c r="A552" s="514"/>
      <c r="B552" s="9" t="s">
        <v>862</v>
      </c>
      <c r="C552" s="44"/>
      <c r="D552" s="40"/>
    </row>
    <row r="553" spans="1:4" ht="15.6" x14ac:dyDescent="0.25">
      <c r="A553" s="514"/>
      <c r="B553" s="9" t="s">
        <v>863</v>
      </c>
      <c r="C553" s="44"/>
      <c r="D553" s="40"/>
    </row>
    <row r="554" spans="1:4" ht="15.6" x14ac:dyDescent="0.25">
      <c r="A554" s="514"/>
      <c r="B554" s="9" t="s">
        <v>864</v>
      </c>
      <c r="C554" s="44"/>
      <c r="D554" s="40"/>
    </row>
    <row r="555" spans="1:4" ht="16.2" thickBot="1" x14ac:dyDescent="0.3">
      <c r="A555" s="515"/>
      <c r="B555" s="10" t="s">
        <v>865</v>
      </c>
      <c r="C555" s="45"/>
      <c r="D555" s="40"/>
    </row>
    <row r="556" spans="1:4" ht="15.6" x14ac:dyDescent="0.25">
      <c r="A556" s="513">
        <v>24500</v>
      </c>
      <c r="B556" s="9" t="s">
        <v>866</v>
      </c>
      <c r="C556" s="46">
        <v>0.84619999999999995</v>
      </c>
      <c r="D556" s="40"/>
    </row>
    <row r="557" spans="1:4" ht="16.2" thickBot="1" x14ac:dyDescent="0.3">
      <c r="A557" s="515"/>
      <c r="B557" s="10" t="s">
        <v>867</v>
      </c>
      <c r="C557" s="45"/>
      <c r="D557" s="40"/>
    </row>
    <row r="558" spans="1:4" ht="15.6" x14ac:dyDescent="0.25">
      <c r="A558" s="513">
        <v>24540</v>
      </c>
      <c r="B558" s="9" t="s">
        <v>868</v>
      </c>
      <c r="C558" s="46">
        <v>0.95530000000000004</v>
      </c>
      <c r="D558" s="40"/>
    </row>
    <row r="559" spans="1:4" ht="16.2" thickBot="1" x14ac:dyDescent="0.3">
      <c r="A559" s="515"/>
      <c r="B559" s="10" t="s">
        <v>869</v>
      </c>
      <c r="C559" s="45"/>
      <c r="D559" s="40"/>
    </row>
    <row r="560" spans="1:4" ht="15.6" x14ac:dyDescent="0.25">
      <c r="A560" s="513">
        <v>24580</v>
      </c>
      <c r="B560" s="9" t="s">
        <v>870</v>
      </c>
      <c r="C560" s="46">
        <v>0.98240000000000005</v>
      </c>
      <c r="D560" s="40"/>
    </row>
    <row r="561" spans="1:4" ht="15.6" x14ac:dyDescent="0.25">
      <c r="A561" s="514"/>
      <c r="B561" s="9" t="s">
        <v>871</v>
      </c>
      <c r="C561" s="44"/>
      <c r="D561" s="40"/>
    </row>
    <row r="562" spans="1:4" ht="15.6" x14ac:dyDescent="0.25">
      <c r="A562" s="514"/>
      <c r="B562" s="9" t="s">
        <v>872</v>
      </c>
      <c r="C562" s="44"/>
      <c r="D562" s="40"/>
    </row>
    <row r="563" spans="1:4" ht="16.2" thickBot="1" x14ac:dyDescent="0.3">
      <c r="A563" s="515"/>
      <c r="B563" s="10" t="s">
        <v>873</v>
      </c>
      <c r="C563" s="45"/>
      <c r="D563" s="40"/>
    </row>
    <row r="564" spans="1:4" ht="15.6" x14ac:dyDescent="0.25">
      <c r="A564" s="513">
        <v>24660</v>
      </c>
      <c r="B564" s="9" t="s">
        <v>874</v>
      </c>
      <c r="C564" s="46">
        <v>0.87980000000000003</v>
      </c>
      <c r="D564" s="40"/>
    </row>
    <row r="565" spans="1:4" ht="15.6" x14ac:dyDescent="0.25">
      <c r="A565" s="514"/>
      <c r="B565" s="9" t="s">
        <v>875</v>
      </c>
      <c r="C565" s="44"/>
      <c r="D565" s="40"/>
    </row>
    <row r="566" spans="1:4" ht="15.6" x14ac:dyDescent="0.25">
      <c r="A566" s="514"/>
      <c r="B566" s="9" t="s">
        <v>876</v>
      </c>
      <c r="C566" s="44"/>
      <c r="D566" s="40"/>
    </row>
    <row r="567" spans="1:4" ht="16.2" thickBot="1" x14ac:dyDescent="0.3">
      <c r="A567" s="515"/>
      <c r="B567" s="10" t="s">
        <v>877</v>
      </c>
      <c r="C567" s="45"/>
      <c r="D567" s="40"/>
    </row>
    <row r="568" spans="1:4" ht="15.6" x14ac:dyDescent="0.25">
      <c r="A568" s="513">
        <v>24780</v>
      </c>
      <c r="B568" s="9" t="s">
        <v>878</v>
      </c>
      <c r="C568" s="46">
        <v>0.9637</v>
      </c>
      <c r="D568" s="40"/>
    </row>
    <row r="569" spans="1:4" ht="15.6" x14ac:dyDescent="0.25">
      <c r="A569" s="514"/>
      <c r="B569" s="9" t="s">
        <v>879</v>
      </c>
      <c r="C569" s="44"/>
      <c r="D569" s="40"/>
    </row>
    <row r="570" spans="1:4" ht="16.2" thickBot="1" x14ac:dyDescent="0.3">
      <c r="A570" s="515"/>
      <c r="B570" s="10" t="s">
        <v>880</v>
      </c>
      <c r="C570" s="45"/>
      <c r="D570" s="40"/>
    </row>
    <row r="571" spans="1:4" ht="15.6" x14ac:dyDescent="0.25">
      <c r="A571" s="513">
        <v>24860</v>
      </c>
      <c r="B571" s="9" t="s">
        <v>881</v>
      </c>
      <c r="C571" s="46">
        <v>0.96199999999999997</v>
      </c>
      <c r="D571" s="40"/>
    </row>
    <row r="572" spans="1:4" ht="15.6" x14ac:dyDescent="0.25">
      <c r="A572" s="514"/>
      <c r="B572" s="9" t="s">
        <v>882</v>
      </c>
      <c r="C572" s="44"/>
      <c r="D572" s="40"/>
    </row>
    <row r="573" spans="1:4" ht="15.6" x14ac:dyDescent="0.25">
      <c r="A573" s="514"/>
      <c r="B573" s="9" t="s">
        <v>883</v>
      </c>
      <c r="C573" s="44"/>
      <c r="D573" s="40"/>
    </row>
    <row r="574" spans="1:4" ht="16.2" thickBot="1" x14ac:dyDescent="0.3">
      <c r="A574" s="515"/>
      <c r="B574" s="10" t="s">
        <v>884</v>
      </c>
      <c r="C574" s="45"/>
      <c r="D574" s="40"/>
    </row>
    <row r="575" spans="1:4" ht="15.6" x14ac:dyDescent="0.25">
      <c r="A575" s="513">
        <v>25020</v>
      </c>
      <c r="B575" s="9" t="s">
        <v>885</v>
      </c>
      <c r="C575" s="46">
        <v>0.373</v>
      </c>
      <c r="D575" s="40"/>
    </row>
    <row r="576" spans="1:4" ht="15.6" x14ac:dyDescent="0.25">
      <c r="A576" s="514"/>
      <c r="B576" s="9" t="s">
        <v>886</v>
      </c>
      <c r="C576" s="44"/>
      <c r="D576" s="40"/>
    </row>
    <row r="577" spans="1:4" ht="15.6" x14ac:dyDescent="0.25">
      <c r="A577" s="514"/>
      <c r="B577" s="9" t="s">
        <v>887</v>
      </c>
      <c r="C577" s="44"/>
      <c r="D577" s="40"/>
    </row>
    <row r="578" spans="1:4" ht="16.2" thickBot="1" x14ac:dyDescent="0.3">
      <c r="A578" s="515"/>
      <c r="B578" s="10" t="s">
        <v>888</v>
      </c>
      <c r="C578" s="45"/>
      <c r="D578" s="40"/>
    </row>
    <row r="579" spans="1:4" ht="15.6" x14ac:dyDescent="0.25">
      <c r="A579" s="513">
        <v>25060</v>
      </c>
      <c r="B579" s="9" t="s">
        <v>889</v>
      </c>
      <c r="C579" s="46">
        <v>0.85050000000000003</v>
      </c>
      <c r="D579" s="40"/>
    </row>
    <row r="580" spans="1:4" ht="15.6" x14ac:dyDescent="0.25">
      <c r="A580" s="514"/>
      <c r="B580" s="9" t="s">
        <v>890</v>
      </c>
      <c r="C580" s="44"/>
      <c r="D580" s="40"/>
    </row>
    <row r="581" spans="1:4" ht="15.6" x14ac:dyDescent="0.25">
      <c r="A581" s="514"/>
      <c r="B581" s="9" t="s">
        <v>891</v>
      </c>
      <c r="C581" s="44"/>
      <c r="D581" s="40"/>
    </row>
    <row r="582" spans="1:4" ht="16.2" thickBot="1" x14ac:dyDescent="0.3">
      <c r="A582" s="515"/>
      <c r="B582" s="10" t="s">
        <v>892</v>
      </c>
      <c r="C582" s="45"/>
      <c r="D582" s="40"/>
    </row>
    <row r="583" spans="1:4" ht="15.6" x14ac:dyDescent="0.25">
      <c r="A583" s="513">
        <v>25180</v>
      </c>
      <c r="B583" s="9" t="s">
        <v>893</v>
      </c>
      <c r="C583" s="46">
        <v>0.91679999999999995</v>
      </c>
      <c r="D583" s="40"/>
    </row>
    <row r="584" spans="1:4" ht="15.6" x14ac:dyDescent="0.25">
      <c r="A584" s="514"/>
      <c r="B584" s="9" t="s">
        <v>894</v>
      </c>
      <c r="C584" s="44"/>
      <c r="D584" s="40"/>
    </row>
    <row r="585" spans="1:4" ht="15.6" x14ac:dyDescent="0.25">
      <c r="A585" s="514"/>
      <c r="B585" s="9" t="s">
        <v>895</v>
      </c>
      <c r="C585" s="44"/>
      <c r="D585" s="40"/>
    </row>
    <row r="586" spans="1:4" ht="16.2" thickBot="1" x14ac:dyDescent="0.3">
      <c r="A586" s="515"/>
      <c r="B586" s="10" t="s">
        <v>896</v>
      </c>
      <c r="C586" s="45"/>
      <c r="D586" s="40"/>
    </row>
    <row r="587" spans="1:4" ht="15.6" x14ac:dyDescent="0.25">
      <c r="A587" s="513">
        <v>25260</v>
      </c>
      <c r="B587" s="9" t="s">
        <v>897</v>
      </c>
      <c r="C587" s="46">
        <v>1.7</v>
      </c>
      <c r="D587" s="40"/>
    </row>
    <row r="588" spans="1:4" ht="16.2" thickBot="1" x14ac:dyDescent="0.3">
      <c r="A588" s="515"/>
      <c r="B588" s="10" t="s">
        <v>898</v>
      </c>
      <c r="C588" s="45"/>
      <c r="D588" s="40"/>
    </row>
    <row r="589" spans="1:4" ht="15.6" x14ac:dyDescent="0.25">
      <c r="A589" s="513">
        <v>25420</v>
      </c>
      <c r="B589" s="9" t="s">
        <v>899</v>
      </c>
      <c r="C589" s="46">
        <v>0.94</v>
      </c>
      <c r="D589" s="40"/>
    </row>
    <row r="590" spans="1:4" ht="15.6" x14ac:dyDescent="0.25">
      <c r="A590" s="514"/>
      <c r="B590" s="9" t="s">
        <v>900</v>
      </c>
      <c r="C590" s="44"/>
      <c r="D590" s="40"/>
    </row>
    <row r="591" spans="1:4" ht="15.6" x14ac:dyDescent="0.25">
      <c r="A591" s="514"/>
      <c r="B591" s="9" t="s">
        <v>901</v>
      </c>
      <c r="C591" s="44"/>
      <c r="D591" s="40"/>
    </row>
    <row r="592" spans="1:4" ht="16.2" thickBot="1" x14ac:dyDescent="0.3">
      <c r="A592" s="515"/>
      <c r="B592" s="10" t="s">
        <v>902</v>
      </c>
      <c r="C592" s="45"/>
      <c r="D592" s="40"/>
    </row>
    <row r="593" spans="1:4" ht="15.6" x14ac:dyDescent="0.25">
      <c r="A593" s="513">
        <v>25500</v>
      </c>
      <c r="B593" s="9" t="s">
        <v>903</v>
      </c>
      <c r="C593" s="46">
        <v>0.87729999999999997</v>
      </c>
      <c r="D593" s="40"/>
    </row>
    <row r="594" spans="1:4" ht="15.6" x14ac:dyDescent="0.25">
      <c r="A594" s="514"/>
      <c r="B594" s="9" t="s">
        <v>904</v>
      </c>
      <c r="C594" s="44"/>
      <c r="D594" s="40"/>
    </row>
    <row r="595" spans="1:4" ht="16.2" thickBot="1" x14ac:dyDescent="0.3">
      <c r="A595" s="515"/>
      <c r="B595" s="10" t="s">
        <v>905</v>
      </c>
      <c r="C595" s="45"/>
      <c r="D595" s="40"/>
    </row>
    <row r="596" spans="1:4" ht="15.6" x14ac:dyDescent="0.25">
      <c r="A596" s="513">
        <v>25540</v>
      </c>
      <c r="B596" s="9" t="s">
        <v>906</v>
      </c>
      <c r="C596" s="46">
        <v>1.07</v>
      </c>
      <c r="D596" s="40"/>
    </row>
    <row r="597" spans="1:4" ht="15.6" x14ac:dyDescent="0.25">
      <c r="A597" s="514"/>
      <c r="B597" s="9" t="s">
        <v>907</v>
      </c>
      <c r="C597" s="44"/>
      <c r="D597" s="40"/>
    </row>
    <row r="598" spans="1:4" ht="15.6" x14ac:dyDescent="0.25">
      <c r="A598" s="514"/>
      <c r="B598" s="9" t="s">
        <v>908</v>
      </c>
      <c r="C598" s="44"/>
      <c r="D598" s="40"/>
    </row>
    <row r="599" spans="1:4" ht="16.2" thickBot="1" x14ac:dyDescent="0.3">
      <c r="A599" s="515"/>
      <c r="B599" s="10" t="s">
        <v>909</v>
      </c>
      <c r="C599" s="45"/>
      <c r="D599" s="40"/>
    </row>
    <row r="600" spans="1:4" ht="15.6" x14ac:dyDescent="0.25">
      <c r="A600" s="513">
        <v>25620</v>
      </c>
      <c r="B600" s="9" t="s">
        <v>910</v>
      </c>
      <c r="C600" s="46">
        <v>0.79400000000000004</v>
      </c>
      <c r="D600" s="40"/>
    </row>
    <row r="601" spans="1:4" ht="15.6" x14ac:dyDescent="0.25">
      <c r="A601" s="514"/>
      <c r="B601" s="9" t="s">
        <v>911</v>
      </c>
      <c r="C601" s="44"/>
      <c r="D601" s="40"/>
    </row>
    <row r="602" spans="1:4" ht="15.6" x14ac:dyDescent="0.25">
      <c r="A602" s="514"/>
      <c r="B602" s="9" t="s">
        <v>912</v>
      </c>
      <c r="C602" s="44"/>
      <c r="D602" s="40"/>
    </row>
    <row r="603" spans="1:4" ht="16.2" thickBot="1" x14ac:dyDescent="0.3">
      <c r="A603" s="515"/>
      <c r="B603" s="10" t="s">
        <v>913</v>
      </c>
      <c r="C603" s="45"/>
      <c r="D603" s="40"/>
    </row>
    <row r="604" spans="1:4" ht="15.6" x14ac:dyDescent="0.25">
      <c r="A604" s="513">
        <v>25860</v>
      </c>
      <c r="B604" s="9" t="s">
        <v>914</v>
      </c>
      <c r="C604" s="46">
        <v>0.88590000000000002</v>
      </c>
      <c r="D604" s="40"/>
    </row>
    <row r="605" spans="1:4" ht="15.6" x14ac:dyDescent="0.25">
      <c r="A605" s="514"/>
      <c r="B605" s="9" t="s">
        <v>915</v>
      </c>
      <c r="C605" s="44"/>
      <c r="D605" s="40"/>
    </row>
    <row r="606" spans="1:4" ht="15.6" x14ac:dyDescent="0.25">
      <c r="A606" s="514"/>
      <c r="B606" s="9" t="s">
        <v>916</v>
      </c>
      <c r="C606" s="44"/>
      <c r="D606" s="40"/>
    </row>
    <row r="607" spans="1:4" ht="15.6" x14ac:dyDescent="0.25">
      <c r="A607" s="514"/>
      <c r="B607" s="9" t="s">
        <v>917</v>
      </c>
      <c r="C607" s="44"/>
      <c r="D607" s="40"/>
    </row>
    <row r="608" spans="1:4" ht="16.2" thickBot="1" x14ac:dyDescent="0.3">
      <c r="A608" s="515"/>
      <c r="B608" s="10" t="s">
        <v>918</v>
      </c>
      <c r="C608" s="45"/>
      <c r="D608" s="40"/>
    </row>
    <row r="609" spans="1:4" ht="15.6" x14ac:dyDescent="0.25">
      <c r="A609" s="513">
        <v>25980</v>
      </c>
      <c r="B609" s="9" t="s">
        <v>650</v>
      </c>
      <c r="C609" s="46">
        <v>0.89259999999999995</v>
      </c>
      <c r="D609" s="40"/>
    </row>
    <row r="610" spans="1:4" ht="15.6" x14ac:dyDescent="0.25">
      <c r="A610" s="514"/>
      <c r="B610" s="9" t="s">
        <v>919</v>
      </c>
      <c r="C610" s="44"/>
      <c r="D610" s="40"/>
    </row>
    <row r="611" spans="1:4" ht="16.2" thickBot="1" x14ac:dyDescent="0.3">
      <c r="A611" s="515"/>
      <c r="B611" s="10" t="s">
        <v>920</v>
      </c>
      <c r="C611" s="45"/>
      <c r="D611" s="40"/>
    </row>
    <row r="612" spans="1:4" ht="15.6" x14ac:dyDescent="0.25">
      <c r="A612" s="513">
        <v>26100</v>
      </c>
      <c r="B612" s="9" t="s">
        <v>921</v>
      </c>
      <c r="C612" s="46">
        <v>0.85229999999999995</v>
      </c>
      <c r="D612" s="40"/>
    </row>
    <row r="613" spans="1:4" ht="16.2" thickBot="1" x14ac:dyDescent="0.3">
      <c r="A613" s="515"/>
      <c r="B613" s="10" t="s">
        <v>922</v>
      </c>
      <c r="C613" s="45"/>
      <c r="D613" s="40"/>
    </row>
    <row r="614" spans="1:4" ht="15.6" x14ac:dyDescent="0.25">
      <c r="A614" s="513">
        <v>26180</v>
      </c>
      <c r="B614" s="9" t="s">
        <v>923</v>
      </c>
      <c r="C614" s="46">
        <v>1.1698</v>
      </c>
      <c r="D614" s="40"/>
    </row>
    <row r="615" spans="1:4" ht="16.2" thickBot="1" x14ac:dyDescent="0.3">
      <c r="A615" s="515"/>
      <c r="B615" s="10" t="s">
        <v>924</v>
      </c>
      <c r="C615" s="45"/>
      <c r="D615" s="40"/>
    </row>
    <row r="616" spans="1:4" ht="15.6" x14ac:dyDescent="0.25">
      <c r="A616" s="513">
        <v>26300</v>
      </c>
      <c r="B616" s="9" t="s">
        <v>925</v>
      </c>
      <c r="C616" s="46">
        <v>0.90759999999999996</v>
      </c>
      <c r="D616" s="40"/>
    </row>
    <row r="617" spans="1:4" ht="16.2" thickBot="1" x14ac:dyDescent="0.3">
      <c r="A617" s="515"/>
      <c r="B617" s="10" t="s">
        <v>926</v>
      </c>
      <c r="C617" s="45"/>
      <c r="D617" s="40"/>
    </row>
    <row r="618" spans="1:4" ht="15.6" x14ac:dyDescent="0.25">
      <c r="A618" s="513">
        <v>26380</v>
      </c>
      <c r="B618" s="9" t="s">
        <v>927</v>
      </c>
      <c r="C618" s="46">
        <v>0.78410000000000002</v>
      </c>
      <c r="D618" s="40"/>
    </row>
    <row r="619" spans="1:4" ht="15.6" x14ac:dyDescent="0.25">
      <c r="A619" s="514"/>
      <c r="B619" s="9" t="s">
        <v>928</v>
      </c>
      <c r="C619" s="44"/>
      <c r="D619" s="40"/>
    </row>
    <row r="620" spans="1:4" ht="16.2" thickBot="1" x14ac:dyDescent="0.3">
      <c r="A620" s="515"/>
      <c r="B620" s="10" t="s">
        <v>929</v>
      </c>
      <c r="C620" s="45"/>
      <c r="D620" s="40"/>
    </row>
    <row r="621" spans="1:4" ht="15.6" x14ac:dyDescent="0.25">
      <c r="A621" s="513">
        <v>26420</v>
      </c>
      <c r="B621" s="9" t="s">
        <v>930</v>
      </c>
      <c r="C621" s="46">
        <v>0.99450000000000005</v>
      </c>
      <c r="D621" s="40"/>
    </row>
    <row r="622" spans="1:4" ht="15.6" x14ac:dyDescent="0.25">
      <c r="A622" s="514"/>
      <c r="B622" s="9" t="s">
        <v>931</v>
      </c>
      <c r="C622" s="44"/>
      <c r="D622" s="40"/>
    </row>
    <row r="623" spans="1:4" ht="15.6" x14ac:dyDescent="0.25">
      <c r="A623" s="514"/>
      <c r="B623" s="9" t="s">
        <v>932</v>
      </c>
      <c r="C623" s="44"/>
      <c r="D623" s="40"/>
    </row>
    <row r="624" spans="1:4" ht="15.6" x14ac:dyDescent="0.25">
      <c r="A624" s="514"/>
      <c r="B624" s="9" t="s">
        <v>933</v>
      </c>
      <c r="C624" s="44"/>
      <c r="D624" s="40"/>
    </row>
    <row r="625" spans="1:4" ht="15.6" x14ac:dyDescent="0.25">
      <c r="A625" s="514"/>
      <c r="B625" s="9" t="s">
        <v>934</v>
      </c>
      <c r="C625" s="44"/>
      <c r="D625" s="40"/>
    </row>
    <row r="626" spans="1:4" ht="15.6" x14ac:dyDescent="0.25">
      <c r="A626" s="514"/>
      <c r="B626" s="9" t="s">
        <v>935</v>
      </c>
      <c r="C626" s="44"/>
      <c r="D626" s="40"/>
    </row>
    <row r="627" spans="1:4" ht="15.6" x14ac:dyDescent="0.25">
      <c r="A627" s="514"/>
      <c r="B627" s="9" t="s">
        <v>936</v>
      </c>
      <c r="C627" s="44"/>
      <c r="D627" s="40"/>
    </row>
    <row r="628" spans="1:4" ht="15.6" x14ac:dyDescent="0.25">
      <c r="A628" s="514"/>
      <c r="B628" s="9" t="s">
        <v>937</v>
      </c>
      <c r="C628" s="44"/>
      <c r="D628" s="40"/>
    </row>
    <row r="629" spans="1:4" ht="15.6" x14ac:dyDescent="0.25">
      <c r="A629" s="514"/>
      <c r="B629" s="9" t="s">
        <v>938</v>
      </c>
      <c r="C629" s="44"/>
      <c r="D629" s="40"/>
    </row>
    <row r="630" spans="1:4" ht="15.6" x14ac:dyDescent="0.25">
      <c r="A630" s="514"/>
      <c r="B630" s="9" t="s">
        <v>939</v>
      </c>
      <c r="C630" s="44"/>
      <c r="D630" s="40"/>
    </row>
    <row r="631" spans="1:4" ht="16.2" thickBot="1" x14ac:dyDescent="0.3">
      <c r="A631" s="515"/>
      <c r="B631" s="10" t="s">
        <v>940</v>
      </c>
      <c r="C631" s="45"/>
      <c r="D631" s="40"/>
    </row>
    <row r="632" spans="1:4" ht="15.6" x14ac:dyDescent="0.25">
      <c r="A632" s="513">
        <v>26580</v>
      </c>
      <c r="B632" s="9" t="s">
        <v>941</v>
      </c>
      <c r="C632" s="46">
        <v>0.88929999999999998</v>
      </c>
      <c r="D632" s="40"/>
    </row>
    <row r="633" spans="1:4" ht="15.6" x14ac:dyDescent="0.25">
      <c r="A633" s="514"/>
      <c r="B633" s="9" t="s">
        <v>942</v>
      </c>
      <c r="C633" s="44"/>
      <c r="D633" s="40"/>
    </row>
    <row r="634" spans="1:4" ht="15.6" x14ac:dyDescent="0.25">
      <c r="A634" s="514"/>
      <c r="B634" s="9" t="s">
        <v>943</v>
      </c>
      <c r="C634" s="44"/>
      <c r="D634" s="40"/>
    </row>
    <row r="635" spans="1:4" ht="15.6" x14ac:dyDescent="0.25">
      <c r="A635" s="514"/>
      <c r="B635" s="9" t="s">
        <v>944</v>
      </c>
      <c r="C635" s="44"/>
      <c r="D635" s="40"/>
    </row>
    <row r="636" spans="1:4" ht="15.6" x14ac:dyDescent="0.25">
      <c r="A636" s="514"/>
      <c r="B636" s="9" t="s">
        <v>945</v>
      </c>
      <c r="C636" s="44"/>
      <c r="D636" s="40"/>
    </row>
    <row r="637" spans="1:4" ht="16.2" thickBot="1" x14ac:dyDescent="0.3">
      <c r="A637" s="515"/>
      <c r="B637" s="10" t="s">
        <v>946</v>
      </c>
      <c r="C637" s="45"/>
      <c r="D637" s="40"/>
    </row>
    <row r="638" spans="1:4" ht="15.6" x14ac:dyDescent="0.25">
      <c r="A638" s="513">
        <v>26620</v>
      </c>
      <c r="B638" s="9" t="s">
        <v>947</v>
      </c>
      <c r="C638" s="46">
        <v>0.89959999999999996</v>
      </c>
      <c r="D638" s="40"/>
    </row>
    <row r="639" spans="1:4" ht="15.6" x14ac:dyDescent="0.25">
      <c r="A639" s="514"/>
      <c r="B639" s="9" t="s">
        <v>948</v>
      </c>
      <c r="C639" s="44"/>
      <c r="D639" s="40"/>
    </row>
    <row r="640" spans="1:4" ht="16.2" thickBot="1" x14ac:dyDescent="0.3">
      <c r="A640" s="515"/>
      <c r="B640" s="10" t="s">
        <v>949</v>
      </c>
      <c r="C640" s="45"/>
      <c r="D640" s="40"/>
    </row>
    <row r="641" spans="1:4" ht="15.6" x14ac:dyDescent="0.25">
      <c r="A641" s="513">
        <v>26820</v>
      </c>
      <c r="B641" s="9" t="s">
        <v>950</v>
      </c>
      <c r="C641" s="46">
        <v>0.93359999999999999</v>
      </c>
      <c r="D641" s="40"/>
    </row>
    <row r="642" spans="1:4" ht="15.6" x14ac:dyDescent="0.25">
      <c r="A642" s="514"/>
      <c r="B642" s="9" t="s">
        <v>951</v>
      </c>
      <c r="C642" s="44"/>
      <c r="D642" s="40"/>
    </row>
    <row r="643" spans="1:4" ht="16.2" thickBot="1" x14ac:dyDescent="0.3">
      <c r="A643" s="515"/>
      <c r="B643" s="10" t="s">
        <v>952</v>
      </c>
      <c r="C643" s="45"/>
      <c r="D643" s="40"/>
    </row>
    <row r="644" spans="1:4" ht="15.6" x14ac:dyDescent="0.25">
      <c r="A644" s="513">
        <v>26900</v>
      </c>
      <c r="B644" s="9" t="s">
        <v>953</v>
      </c>
      <c r="C644" s="46">
        <v>0.96619999999999995</v>
      </c>
      <c r="D644" s="40"/>
    </row>
    <row r="645" spans="1:4" ht="15.6" x14ac:dyDescent="0.25">
      <c r="A645" s="514"/>
      <c r="B645" s="9" t="s">
        <v>954</v>
      </c>
      <c r="C645" s="44"/>
      <c r="D645" s="40"/>
    </row>
    <row r="646" spans="1:4" ht="15.6" x14ac:dyDescent="0.25">
      <c r="A646" s="514"/>
      <c r="B646" s="9" t="s">
        <v>955</v>
      </c>
      <c r="C646" s="44"/>
      <c r="D646" s="40"/>
    </row>
    <row r="647" spans="1:4" ht="15.6" x14ac:dyDescent="0.25">
      <c r="A647" s="514"/>
      <c r="B647" s="9" t="s">
        <v>956</v>
      </c>
      <c r="C647" s="44"/>
      <c r="D647" s="40"/>
    </row>
    <row r="648" spans="1:4" ht="15.6" x14ac:dyDescent="0.25">
      <c r="A648" s="514"/>
      <c r="B648" s="9" t="s">
        <v>957</v>
      </c>
      <c r="C648" s="44"/>
      <c r="D648" s="40"/>
    </row>
    <row r="649" spans="1:4" ht="15.6" x14ac:dyDescent="0.25">
      <c r="A649" s="514"/>
      <c r="B649" s="9" t="s">
        <v>958</v>
      </c>
      <c r="C649" s="44"/>
      <c r="D649" s="40"/>
    </row>
    <row r="650" spans="1:4" ht="15.6" x14ac:dyDescent="0.25">
      <c r="A650" s="514"/>
      <c r="B650" s="9" t="s">
        <v>959</v>
      </c>
      <c r="C650" s="44"/>
      <c r="D650" s="40"/>
    </row>
    <row r="651" spans="1:4" ht="15.6" x14ac:dyDescent="0.25">
      <c r="A651" s="514"/>
      <c r="B651" s="9" t="s">
        <v>960</v>
      </c>
      <c r="C651" s="44"/>
      <c r="D651" s="40"/>
    </row>
    <row r="652" spans="1:4" ht="15.6" x14ac:dyDescent="0.25">
      <c r="A652" s="514"/>
      <c r="B652" s="9" t="s">
        <v>961</v>
      </c>
      <c r="C652" s="44"/>
      <c r="D652" s="40"/>
    </row>
    <row r="653" spans="1:4" ht="15.6" x14ac:dyDescent="0.25">
      <c r="A653" s="514"/>
      <c r="B653" s="9" t="s">
        <v>962</v>
      </c>
      <c r="C653" s="44"/>
      <c r="D653" s="40"/>
    </row>
    <row r="654" spans="1:4" ht="16.2" thickBot="1" x14ac:dyDescent="0.3">
      <c r="A654" s="515"/>
      <c r="B654" s="10" t="s">
        <v>963</v>
      </c>
      <c r="C654" s="45"/>
      <c r="D654" s="40"/>
    </row>
    <row r="655" spans="1:4" ht="15.6" x14ac:dyDescent="0.25">
      <c r="A655" s="513">
        <v>26980</v>
      </c>
      <c r="B655" s="9" t="s">
        <v>964</v>
      </c>
      <c r="C655" s="46">
        <v>1.0069999999999999</v>
      </c>
      <c r="D655" s="40"/>
    </row>
    <row r="656" spans="1:4" ht="15.6" x14ac:dyDescent="0.25">
      <c r="A656" s="514"/>
      <c r="B656" s="9" t="s">
        <v>965</v>
      </c>
      <c r="C656" s="44"/>
      <c r="D656" s="40"/>
    </row>
    <row r="657" spans="1:4" ht="16.2" thickBot="1" x14ac:dyDescent="0.3">
      <c r="A657" s="515"/>
      <c r="B657" s="10" t="s">
        <v>966</v>
      </c>
      <c r="C657" s="45"/>
      <c r="D657" s="40"/>
    </row>
    <row r="658" spans="1:4" ht="15.6" x14ac:dyDescent="0.25">
      <c r="A658" s="513">
        <v>27060</v>
      </c>
      <c r="B658" s="9" t="s">
        <v>967</v>
      </c>
      <c r="C658" s="46">
        <v>0.88190000000000002</v>
      </c>
      <c r="D658" s="40"/>
    </row>
    <row r="659" spans="1:4" ht="16.2" thickBot="1" x14ac:dyDescent="0.3">
      <c r="A659" s="515"/>
      <c r="B659" s="10" t="s">
        <v>968</v>
      </c>
      <c r="C659" s="45"/>
      <c r="D659" s="40"/>
    </row>
    <row r="660" spans="1:4" ht="15.6" x14ac:dyDescent="0.25">
      <c r="A660" s="513">
        <v>27100</v>
      </c>
      <c r="B660" s="9" t="s">
        <v>969</v>
      </c>
      <c r="C660" s="46">
        <v>0.89380000000000004</v>
      </c>
      <c r="D660" s="40"/>
    </row>
    <row r="661" spans="1:4" ht="16.2" thickBot="1" x14ac:dyDescent="0.3">
      <c r="A661" s="515"/>
      <c r="B661" s="10" t="s">
        <v>970</v>
      </c>
      <c r="C661" s="45"/>
      <c r="D661" s="40"/>
    </row>
    <row r="662" spans="1:4" ht="15.6" x14ac:dyDescent="0.25">
      <c r="A662" s="513">
        <v>27140</v>
      </c>
      <c r="B662" s="9" t="s">
        <v>971</v>
      </c>
      <c r="C662" s="46">
        <v>0.81720000000000004</v>
      </c>
      <c r="D662" s="40"/>
    </row>
    <row r="663" spans="1:4" ht="15.6" x14ac:dyDescent="0.25">
      <c r="A663" s="514"/>
      <c r="B663" s="9" t="s">
        <v>972</v>
      </c>
      <c r="C663" s="44"/>
      <c r="D663" s="40"/>
    </row>
    <row r="664" spans="1:4" ht="15.6" x14ac:dyDescent="0.25">
      <c r="A664" s="514"/>
      <c r="B664" s="9" t="s">
        <v>973</v>
      </c>
      <c r="C664" s="44"/>
      <c r="D664" s="40"/>
    </row>
    <row r="665" spans="1:4" ht="15.6" x14ac:dyDescent="0.25">
      <c r="A665" s="514"/>
      <c r="B665" s="9" t="s">
        <v>974</v>
      </c>
      <c r="C665" s="44"/>
      <c r="D665" s="40"/>
    </row>
    <row r="666" spans="1:4" ht="15.6" x14ac:dyDescent="0.25">
      <c r="A666" s="514"/>
      <c r="B666" s="9" t="s">
        <v>975</v>
      </c>
      <c r="C666" s="44"/>
      <c r="D666" s="40"/>
    </row>
    <row r="667" spans="1:4" ht="16.2" thickBot="1" x14ac:dyDescent="0.3">
      <c r="A667" s="515"/>
      <c r="B667" s="10" t="s">
        <v>976</v>
      </c>
      <c r="C667" s="45"/>
      <c r="D667" s="40"/>
    </row>
    <row r="668" spans="1:4" ht="15.6" x14ac:dyDescent="0.25">
      <c r="A668" s="513">
        <v>27180</v>
      </c>
      <c r="B668" s="9" t="s">
        <v>977</v>
      </c>
      <c r="C668" s="46">
        <v>0.81489999999999996</v>
      </c>
      <c r="D668" s="40"/>
    </row>
    <row r="669" spans="1:4" ht="15.6" x14ac:dyDescent="0.25">
      <c r="A669" s="514"/>
      <c r="B669" s="9" t="s">
        <v>978</v>
      </c>
      <c r="C669" s="44"/>
      <c r="D669" s="40"/>
    </row>
    <row r="670" spans="1:4" ht="16.2" thickBot="1" x14ac:dyDescent="0.3">
      <c r="A670" s="515"/>
      <c r="B670" s="10" t="s">
        <v>979</v>
      </c>
      <c r="C670" s="45"/>
      <c r="D670" s="40"/>
    </row>
    <row r="671" spans="1:4" ht="15.6" x14ac:dyDescent="0.25">
      <c r="A671" s="513">
        <v>27260</v>
      </c>
      <c r="B671" s="9" t="s">
        <v>980</v>
      </c>
      <c r="C671" s="46">
        <v>0.88819999999999999</v>
      </c>
      <c r="D671" s="40"/>
    </row>
    <row r="672" spans="1:4" ht="15.6" x14ac:dyDescent="0.25">
      <c r="A672" s="514"/>
      <c r="B672" s="9" t="s">
        <v>981</v>
      </c>
      <c r="C672" s="44"/>
      <c r="D672" s="40"/>
    </row>
    <row r="673" spans="1:4" ht="15.6" x14ac:dyDescent="0.25">
      <c r="A673" s="514"/>
      <c r="B673" s="9" t="s">
        <v>982</v>
      </c>
      <c r="C673" s="44"/>
      <c r="D673" s="40"/>
    </row>
    <row r="674" spans="1:4" ht="15.6" x14ac:dyDescent="0.25">
      <c r="A674" s="514"/>
      <c r="B674" s="9" t="s">
        <v>983</v>
      </c>
      <c r="C674" s="44"/>
      <c r="D674" s="40"/>
    </row>
    <row r="675" spans="1:4" ht="15.6" x14ac:dyDescent="0.25">
      <c r="A675" s="514"/>
      <c r="B675" s="9" t="s">
        <v>984</v>
      </c>
      <c r="C675" s="44"/>
      <c r="D675" s="40"/>
    </row>
    <row r="676" spans="1:4" ht="16.2" thickBot="1" x14ac:dyDescent="0.3">
      <c r="A676" s="515"/>
      <c r="B676" s="10" t="s">
        <v>985</v>
      </c>
      <c r="C676" s="45"/>
      <c r="D676" s="40"/>
    </row>
    <row r="677" spans="1:4" ht="15.6" x14ac:dyDescent="0.25">
      <c r="A677" s="513">
        <v>27340</v>
      </c>
      <c r="B677" s="9" t="s">
        <v>986</v>
      </c>
      <c r="C677" s="46">
        <v>0.80740000000000001</v>
      </c>
      <c r="D677" s="40"/>
    </row>
    <row r="678" spans="1:4" ht="16.2" thickBot="1" x14ac:dyDescent="0.3">
      <c r="A678" s="515"/>
      <c r="B678" s="10" t="s">
        <v>987</v>
      </c>
      <c r="C678" s="45"/>
      <c r="D678" s="40"/>
    </row>
    <row r="679" spans="1:4" ht="15.6" x14ac:dyDescent="0.25">
      <c r="A679" s="513">
        <v>27500</v>
      </c>
      <c r="B679" s="9" t="s">
        <v>988</v>
      </c>
      <c r="C679" s="46">
        <v>0.9234</v>
      </c>
      <c r="D679" s="40"/>
    </row>
    <row r="680" spans="1:4" ht="16.2" thickBot="1" x14ac:dyDescent="0.3">
      <c r="A680" s="515"/>
      <c r="B680" s="10" t="s">
        <v>989</v>
      </c>
      <c r="C680" s="45"/>
      <c r="D680" s="40"/>
    </row>
    <row r="681" spans="1:4" ht="15.6" x14ac:dyDescent="0.25">
      <c r="A681" s="513">
        <v>27620</v>
      </c>
      <c r="B681" s="9" t="s">
        <v>990</v>
      </c>
      <c r="C681" s="46">
        <v>0.82220000000000004</v>
      </c>
      <c r="D681" s="40"/>
    </row>
    <row r="682" spans="1:4" ht="15.6" x14ac:dyDescent="0.25">
      <c r="A682" s="514"/>
      <c r="B682" s="9" t="s">
        <v>991</v>
      </c>
      <c r="C682" s="44"/>
      <c r="D682" s="40"/>
    </row>
    <row r="683" spans="1:4" ht="15.6" x14ac:dyDescent="0.25">
      <c r="A683" s="514"/>
      <c r="B683" s="9" t="s">
        <v>992</v>
      </c>
      <c r="C683" s="44"/>
      <c r="D683" s="40"/>
    </row>
    <row r="684" spans="1:4" ht="15.6" x14ac:dyDescent="0.25">
      <c r="A684" s="514"/>
      <c r="B684" s="9" t="s">
        <v>993</v>
      </c>
      <c r="C684" s="44"/>
      <c r="D684" s="40"/>
    </row>
    <row r="685" spans="1:4" ht="16.2" thickBot="1" x14ac:dyDescent="0.3">
      <c r="A685" s="515"/>
      <c r="B685" s="10" t="s">
        <v>994</v>
      </c>
      <c r="C685" s="45"/>
      <c r="D685" s="40"/>
    </row>
    <row r="686" spans="1:4" ht="15.6" x14ac:dyDescent="0.25">
      <c r="A686" s="513">
        <v>27740</v>
      </c>
      <c r="B686" s="9" t="s">
        <v>995</v>
      </c>
      <c r="C686" s="46">
        <v>0.77959999999999996</v>
      </c>
      <c r="D686" s="40"/>
    </row>
    <row r="687" spans="1:4" ht="15.6" x14ac:dyDescent="0.25">
      <c r="A687" s="514"/>
      <c r="B687" s="9" t="s">
        <v>996</v>
      </c>
      <c r="C687" s="44"/>
      <c r="D687" s="40"/>
    </row>
    <row r="688" spans="1:4" ht="15.6" x14ac:dyDescent="0.25">
      <c r="A688" s="514"/>
      <c r="B688" s="9" t="s">
        <v>997</v>
      </c>
      <c r="C688" s="44"/>
      <c r="D688" s="40"/>
    </row>
    <row r="689" spans="1:4" ht="16.2" thickBot="1" x14ac:dyDescent="0.3">
      <c r="A689" s="515"/>
      <c r="B689" s="10" t="s">
        <v>998</v>
      </c>
      <c r="C689" s="45"/>
      <c r="D689" s="40"/>
    </row>
    <row r="690" spans="1:4" ht="15.6" x14ac:dyDescent="0.25">
      <c r="A690" s="513">
        <v>27780</v>
      </c>
      <c r="B690" s="9" t="s">
        <v>999</v>
      </c>
      <c r="C690" s="46">
        <v>0.87150000000000005</v>
      </c>
      <c r="D690" s="40"/>
    </row>
    <row r="691" spans="1:4" ht="16.2" thickBot="1" x14ac:dyDescent="0.3">
      <c r="A691" s="515"/>
      <c r="B691" s="10" t="s">
        <v>1000</v>
      </c>
      <c r="C691" s="45"/>
      <c r="D691" s="40"/>
    </row>
    <row r="692" spans="1:4" ht="15.6" x14ac:dyDescent="0.25">
      <c r="A692" s="513">
        <v>27860</v>
      </c>
      <c r="B692" s="9" t="s">
        <v>1001</v>
      </c>
      <c r="C692" s="46">
        <v>0.77180000000000004</v>
      </c>
      <c r="D692" s="40"/>
    </row>
    <row r="693" spans="1:4" ht="15.6" x14ac:dyDescent="0.25">
      <c r="A693" s="514"/>
      <c r="B693" s="9" t="s">
        <v>1002</v>
      </c>
      <c r="C693" s="44"/>
      <c r="D693" s="40"/>
    </row>
    <row r="694" spans="1:4" ht="16.2" thickBot="1" x14ac:dyDescent="0.3">
      <c r="A694" s="515"/>
      <c r="B694" s="10" t="s">
        <v>1003</v>
      </c>
      <c r="C694" s="45"/>
      <c r="D694" s="40"/>
    </row>
    <row r="695" spans="1:4" ht="15.6" x14ac:dyDescent="0.25">
      <c r="A695" s="513">
        <v>27900</v>
      </c>
      <c r="B695" s="9" t="s">
        <v>1004</v>
      </c>
      <c r="C695" s="46">
        <v>0.82269999999999999</v>
      </c>
      <c r="D695" s="40"/>
    </row>
    <row r="696" spans="1:4" ht="15.6" x14ac:dyDescent="0.25">
      <c r="A696" s="514"/>
      <c r="B696" s="9" t="s">
        <v>1005</v>
      </c>
      <c r="C696" s="44"/>
      <c r="D696" s="40"/>
    </row>
    <row r="697" spans="1:4" ht="16.2" thickBot="1" x14ac:dyDescent="0.3">
      <c r="A697" s="515"/>
      <c r="B697" s="10" t="s">
        <v>1006</v>
      </c>
      <c r="C697" s="45"/>
      <c r="D697" s="40"/>
    </row>
    <row r="698" spans="1:4" ht="15.6" x14ac:dyDescent="0.25">
      <c r="A698" s="513">
        <v>28020</v>
      </c>
      <c r="B698" s="9" t="s">
        <v>1007</v>
      </c>
      <c r="C698" s="46">
        <v>0.99390000000000001</v>
      </c>
      <c r="D698" s="40"/>
    </row>
    <row r="699" spans="1:4" ht="15.6" x14ac:dyDescent="0.25">
      <c r="A699" s="514"/>
      <c r="B699" s="9" t="s">
        <v>1008</v>
      </c>
      <c r="C699" s="44"/>
      <c r="D699" s="40"/>
    </row>
    <row r="700" spans="1:4" ht="16.2" thickBot="1" x14ac:dyDescent="0.3">
      <c r="A700" s="515"/>
      <c r="B700" s="10" t="s">
        <v>1009</v>
      </c>
      <c r="C700" s="45"/>
      <c r="D700" s="40"/>
    </row>
    <row r="701" spans="1:4" ht="15.6" x14ac:dyDescent="0.25">
      <c r="A701" s="513">
        <v>28100</v>
      </c>
      <c r="B701" s="9" t="s">
        <v>1010</v>
      </c>
      <c r="C701" s="46">
        <v>0.98070000000000002</v>
      </c>
      <c r="D701" s="40"/>
    </row>
    <row r="702" spans="1:4" ht="16.2" thickBot="1" x14ac:dyDescent="0.3">
      <c r="A702" s="515"/>
      <c r="B702" s="10" t="s">
        <v>1011</v>
      </c>
      <c r="C702" s="45"/>
      <c r="D702" s="40"/>
    </row>
    <row r="703" spans="1:4" ht="15.6" x14ac:dyDescent="0.25">
      <c r="A703" s="513">
        <v>28140</v>
      </c>
      <c r="B703" s="9" t="s">
        <v>1012</v>
      </c>
      <c r="C703" s="46">
        <v>0.9637</v>
      </c>
      <c r="D703" s="40"/>
    </row>
    <row r="704" spans="1:4" ht="15.6" x14ac:dyDescent="0.25">
      <c r="A704" s="514"/>
      <c r="B704" s="9" t="s">
        <v>1013</v>
      </c>
      <c r="C704" s="44"/>
      <c r="D704" s="40"/>
    </row>
    <row r="705" spans="1:4" ht="15.6" x14ac:dyDescent="0.25">
      <c r="A705" s="514"/>
      <c r="B705" s="9" t="s">
        <v>1014</v>
      </c>
      <c r="C705" s="44"/>
      <c r="D705" s="40"/>
    </row>
    <row r="706" spans="1:4" ht="15.6" x14ac:dyDescent="0.25">
      <c r="A706" s="514"/>
      <c r="B706" s="9" t="s">
        <v>1015</v>
      </c>
      <c r="C706" s="44"/>
      <c r="D706" s="40"/>
    </row>
    <row r="707" spans="1:4" ht="15.6" x14ac:dyDescent="0.25">
      <c r="A707" s="514"/>
      <c r="B707" s="9" t="s">
        <v>1016</v>
      </c>
      <c r="C707" s="44"/>
      <c r="D707" s="40"/>
    </row>
    <row r="708" spans="1:4" ht="15.6" x14ac:dyDescent="0.25">
      <c r="A708" s="514"/>
      <c r="B708" s="9" t="s">
        <v>1017</v>
      </c>
      <c r="C708" s="44"/>
      <c r="D708" s="40"/>
    </row>
    <row r="709" spans="1:4" ht="15.6" x14ac:dyDescent="0.25">
      <c r="A709" s="514"/>
      <c r="B709" s="9" t="s">
        <v>1018</v>
      </c>
      <c r="C709" s="44"/>
      <c r="D709" s="40"/>
    </row>
    <row r="710" spans="1:4" ht="15.6" x14ac:dyDescent="0.25">
      <c r="A710" s="514"/>
      <c r="B710" s="9" t="s">
        <v>1019</v>
      </c>
      <c r="C710" s="44"/>
      <c r="D710" s="40"/>
    </row>
    <row r="711" spans="1:4" ht="15.6" x14ac:dyDescent="0.25">
      <c r="A711" s="514"/>
      <c r="B711" s="9" t="s">
        <v>1020</v>
      </c>
      <c r="C711" s="44"/>
      <c r="D711" s="40"/>
    </row>
    <row r="712" spans="1:4" ht="15.6" x14ac:dyDescent="0.25">
      <c r="A712" s="514"/>
      <c r="B712" s="9" t="s">
        <v>1021</v>
      </c>
      <c r="C712" s="44"/>
      <c r="D712" s="40"/>
    </row>
    <row r="713" spans="1:4" ht="15.6" x14ac:dyDescent="0.25">
      <c r="A713" s="514"/>
      <c r="B713" s="9" t="s">
        <v>1022</v>
      </c>
      <c r="C713" s="44"/>
      <c r="D713" s="40"/>
    </row>
    <row r="714" spans="1:4" ht="15.6" x14ac:dyDescent="0.25">
      <c r="A714" s="514"/>
      <c r="B714" s="9" t="s">
        <v>1023</v>
      </c>
      <c r="C714" s="44"/>
      <c r="D714" s="40"/>
    </row>
    <row r="715" spans="1:4" ht="15.6" x14ac:dyDescent="0.25">
      <c r="A715" s="514"/>
      <c r="B715" s="9" t="s">
        <v>1024</v>
      </c>
      <c r="C715" s="44"/>
      <c r="D715" s="40"/>
    </row>
    <row r="716" spans="1:4" ht="15.6" x14ac:dyDescent="0.25">
      <c r="A716" s="514"/>
      <c r="B716" s="9" t="s">
        <v>1025</v>
      </c>
      <c r="C716" s="44"/>
      <c r="D716" s="40"/>
    </row>
    <row r="717" spans="1:4" ht="15.6" x14ac:dyDescent="0.25">
      <c r="A717" s="514"/>
      <c r="B717" s="9" t="s">
        <v>1026</v>
      </c>
      <c r="C717" s="44"/>
      <c r="D717" s="40"/>
    </row>
    <row r="718" spans="1:4" ht="16.2" thickBot="1" x14ac:dyDescent="0.3">
      <c r="A718" s="515"/>
      <c r="B718" s="10" t="s">
        <v>1027</v>
      </c>
      <c r="C718" s="44"/>
      <c r="D718" s="40"/>
    </row>
    <row r="719" spans="1:4" ht="15.6" x14ac:dyDescent="0.25">
      <c r="A719" s="513">
        <v>28420</v>
      </c>
      <c r="B719" s="9" t="s">
        <v>1028</v>
      </c>
      <c r="C719" s="44">
        <v>0.95820000000000005</v>
      </c>
      <c r="D719" s="40"/>
    </row>
    <row r="720" spans="1:4" ht="15.6" x14ac:dyDescent="0.25">
      <c r="A720" s="514"/>
      <c r="B720" s="9" t="s">
        <v>1029</v>
      </c>
      <c r="C720" s="44"/>
      <c r="D720" s="40"/>
    </row>
    <row r="721" spans="1:4" ht="16.2" thickBot="1" x14ac:dyDescent="0.3">
      <c r="A721" s="515"/>
      <c r="B721" s="10" t="s">
        <v>1030</v>
      </c>
      <c r="C721" s="45"/>
      <c r="D721" s="40"/>
    </row>
    <row r="722" spans="1:4" ht="15.6" x14ac:dyDescent="0.25">
      <c r="A722" s="513">
        <v>28660</v>
      </c>
      <c r="B722" s="9" t="s">
        <v>1031</v>
      </c>
      <c r="C722" s="46">
        <v>0.95009999999999994</v>
      </c>
      <c r="D722" s="40"/>
    </row>
    <row r="723" spans="1:4" ht="15.6" x14ac:dyDescent="0.25">
      <c r="A723" s="514"/>
      <c r="B723" s="9" t="s">
        <v>1032</v>
      </c>
      <c r="C723" s="44"/>
      <c r="D723" s="40"/>
    </row>
    <row r="724" spans="1:4" ht="15.6" x14ac:dyDescent="0.25">
      <c r="A724" s="514"/>
      <c r="B724" s="9" t="s">
        <v>1033</v>
      </c>
      <c r="C724" s="44"/>
      <c r="D724" s="40"/>
    </row>
    <row r="725" spans="1:4" ht="16.2" thickBot="1" x14ac:dyDescent="0.3">
      <c r="A725" s="515"/>
      <c r="B725" s="10" t="s">
        <v>1034</v>
      </c>
      <c r="C725" s="45"/>
      <c r="D725" s="40"/>
    </row>
    <row r="726" spans="1:4" ht="15.6" x14ac:dyDescent="0.25">
      <c r="A726" s="513">
        <v>28700</v>
      </c>
      <c r="B726" s="9" t="s">
        <v>1035</v>
      </c>
      <c r="C726" s="46">
        <v>0.7399</v>
      </c>
      <c r="D726" s="40"/>
    </row>
    <row r="727" spans="1:4" ht="15.6" x14ac:dyDescent="0.25">
      <c r="A727" s="514"/>
      <c r="B727" s="9" t="s">
        <v>1036</v>
      </c>
      <c r="C727" s="44"/>
      <c r="D727" s="40"/>
    </row>
    <row r="728" spans="1:4" ht="15.6" x14ac:dyDescent="0.25">
      <c r="A728" s="514"/>
      <c r="B728" s="9" t="s">
        <v>1037</v>
      </c>
      <c r="C728" s="44"/>
      <c r="D728" s="40"/>
    </row>
    <row r="729" spans="1:4" ht="15.6" x14ac:dyDescent="0.25">
      <c r="A729" s="514"/>
      <c r="B729" s="9" t="s">
        <v>1038</v>
      </c>
      <c r="C729" s="44"/>
      <c r="D729" s="40"/>
    </row>
    <row r="730" spans="1:4" ht="15.6" x14ac:dyDescent="0.25">
      <c r="A730" s="514"/>
      <c r="B730" s="9" t="s">
        <v>1039</v>
      </c>
      <c r="C730" s="44"/>
      <c r="D730" s="40"/>
    </row>
    <row r="731" spans="1:4" ht="16.2" thickBot="1" x14ac:dyDescent="0.3">
      <c r="A731" s="515"/>
      <c r="B731" s="10" t="s">
        <v>1040</v>
      </c>
      <c r="C731" s="45"/>
      <c r="D731" s="40"/>
    </row>
    <row r="732" spans="1:4" ht="15.6" x14ac:dyDescent="0.25">
      <c r="A732" s="513">
        <v>28740</v>
      </c>
      <c r="B732" s="9" t="s">
        <v>1041</v>
      </c>
      <c r="C732" s="46">
        <v>0.91700000000000004</v>
      </c>
      <c r="D732" s="40"/>
    </row>
    <row r="733" spans="1:4" ht="16.2" thickBot="1" x14ac:dyDescent="0.3">
      <c r="A733" s="515"/>
      <c r="B733" s="10" t="s">
        <v>1042</v>
      </c>
      <c r="C733" s="45"/>
      <c r="D733" s="40"/>
    </row>
    <row r="734" spans="1:4" ht="15.6" x14ac:dyDescent="0.25">
      <c r="A734" s="513">
        <v>28940</v>
      </c>
      <c r="B734" s="9" t="s">
        <v>1043</v>
      </c>
      <c r="C734" s="46">
        <v>0.78380000000000005</v>
      </c>
      <c r="D734" s="40"/>
    </row>
    <row r="735" spans="1:4" ht="15.6" x14ac:dyDescent="0.25">
      <c r="A735" s="514"/>
      <c r="B735" s="9" t="s">
        <v>1044</v>
      </c>
      <c r="C735" s="44"/>
      <c r="D735" s="40"/>
    </row>
    <row r="736" spans="1:4" ht="15.6" x14ac:dyDescent="0.25">
      <c r="A736" s="514"/>
      <c r="B736" s="9" t="s">
        <v>1045</v>
      </c>
      <c r="C736" s="44"/>
      <c r="D736" s="40"/>
    </row>
    <row r="737" spans="1:4" ht="15.6" x14ac:dyDescent="0.25">
      <c r="A737" s="514"/>
      <c r="B737" s="9" t="s">
        <v>1046</v>
      </c>
      <c r="C737" s="44"/>
      <c r="D737" s="40"/>
    </row>
    <row r="738" spans="1:4" ht="15.6" x14ac:dyDescent="0.25">
      <c r="A738" s="514"/>
      <c r="B738" s="9" t="s">
        <v>1047</v>
      </c>
      <c r="C738" s="44"/>
      <c r="D738" s="40"/>
    </row>
    <row r="739" spans="1:4" ht="16.2" thickBot="1" x14ac:dyDescent="0.3">
      <c r="A739" s="515"/>
      <c r="B739" s="10" t="s">
        <v>1048</v>
      </c>
      <c r="C739" s="45"/>
      <c r="D739" s="40"/>
    </row>
    <row r="740" spans="1:4" ht="15.6" x14ac:dyDescent="0.25">
      <c r="A740" s="513">
        <v>29020</v>
      </c>
      <c r="B740" s="9" t="s">
        <v>1049</v>
      </c>
      <c r="C740" s="46">
        <v>0.91859999999999997</v>
      </c>
      <c r="D740" s="40"/>
    </row>
    <row r="741" spans="1:4" ht="15.6" x14ac:dyDescent="0.25">
      <c r="A741" s="514"/>
      <c r="B741" s="9" t="s">
        <v>1050</v>
      </c>
      <c r="C741" s="44"/>
      <c r="D741" s="40"/>
    </row>
    <row r="742" spans="1:4" ht="16.2" thickBot="1" x14ac:dyDescent="0.3">
      <c r="A742" s="515"/>
      <c r="B742" s="10" t="s">
        <v>1051</v>
      </c>
      <c r="C742" s="45"/>
      <c r="D742" s="40"/>
    </row>
    <row r="743" spans="1:4" ht="15.6" x14ac:dyDescent="0.25">
      <c r="A743" s="513">
        <v>29100</v>
      </c>
      <c r="B743" s="9" t="s">
        <v>1052</v>
      </c>
      <c r="C743" s="46">
        <v>0.96850000000000003</v>
      </c>
      <c r="D743" s="40"/>
    </row>
    <row r="744" spans="1:4" ht="15.6" x14ac:dyDescent="0.25">
      <c r="A744" s="514"/>
      <c r="B744" s="9" t="s">
        <v>1053</v>
      </c>
      <c r="C744" s="44"/>
      <c r="D744" s="40"/>
    </row>
    <row r="745" spans="1:4" ht="16.2" thickBot="1" x14ac:dyDescent="0.3">
      <c r="A745" s="515"/>
      <c r="B745" s="10" t="s">
        <v>1054</v>
      </c>
      <c r="C745" s="45"/>
      <c r="D745" s="40"/>
    </row>
    <row r="746" spans="1:4" ht="15.6" x14ac:dyDescent="0.25">
      <c r="A746" s="513">
        <v>29140</v>
      </c>
      <c r="B746" s="9" t="s">
        <v>1055</v>
      </c>
      <c r="C746" s="46">
        <v>0.95069999999999999</v>
      </c>
      <c r="D746" s="40"/>
    </row>
    <row r="747" spans="1:4" ht="15.6" x14ac:dyDescent="0.25">
      <c r="A747" s="514"/>
      <c r="B747" s="9" t="s">
        <v>1056</v>
      </c>
      <c r="C747" s="44"/>
      <c r="D747" s="40"/>
    </row>
    <row r="748" spans="1:4" ht="15.6" x14ac:dyDescent="0.25">
      <c r="A748" s="514"/>
      <c r="B748" s="9" t="s">
        <v>1057</v>
      </c>
      <c r="C748" s="44"/>
      <c r="D748" s="40"/>
    </row>
    <row r="749" spans="1:4" ht="16.2" thickBot="1" x14ac:dyDescent="0.3">
      <c r="A749" s="515"/>
      <c r="B749" s="10" t="s">
        <v>1058</v>
      </c>
      <c r="C749" s="45"/>
      <c r="D749" s="40"/>
    </row>
    <row r="750" spans="1:4" ht="15.6" x14ac:dyDescent="0.25">
      <c r="A750" s="513">
        <v>29180</v>
      </c>
      <c r="B750" s="9" t="s">
        <v>1059</v>
      </c>
      <c r="C750" s="46">
        <v>0.83189999999999997</v>
      </c>
      <c r="D750" s="40"/>
    </row>
    <row r="751" spans="1:4" ht="15.6" x14ac:dyDescent="0.25">
      <c r="A751" s="514"/>
      <c r="B751" s="9" t="s">
        <v>1060</v>
      </c>
      <c r="C751" s="44"/>
      <c r="D751" s="40"/>
    </row>
    <row r="752" spans="1:4" ht="16.2" thickBot="1" x14ac:dyDescent="0.3">
      <c r="A752" s="515"/>
      <c r="B752" s="10" t="s">
        <v>1061</v>
      </c>
      <c r="C752" s="45"/>
      <c r="D752" s="40"/>
    </row>
    <row r="753" spans="1:4" ht="15.6" x14ac:dyDescent="0.25">
      <c r="A753" s="513">
        <v>29340</v>
      </c>
      <c r="B753" s="9" t="s">
        <v>1062</v>
      </c>
      <c r="C753" s="46">
        <v>0.79979999999999996</v>
      </c>
      <c r="D753" s="40"/>
    </row>
    <row r="754" spans="1:4" ht="15.6" x14ac:dyDescent="0.25">
      <c r="A754" s="514"/>
      <c r="B754" s="9" t="s">
        <v>1063</v>
      </c>
      <c r="C754" s="44"/>
      <c r="D754" s="40"/>
    </row>
    <row r="755" spans="1:4" ht="16.2" thickBot="1" x14ac:dyDescent="0.3">
      <c r="A755" s="515"/>
      <c r="B755" s="10" t="s">
        <v>1064</v>
      </c>
      <c r="C755" s="45"/>
      <c r="D755" s="40"/>
    </row>
    <row r="756" spans="1:4" ht="15.6" x14ac:dyDescent="0.25">
      <c r="A756" s="513">
        <v>29404</v>
      </c>
      <c r="B756" s="9" t="s">
        <v>1065</v>
      </c>
      <c r="C756" s="46">
        <v>1.0310999999999999</v>
      </c>
      <c r="D756" s="40"/>
    </row>
    <row r="757" spans="1:4" ht="15.6" x14ac:dyDescent="0.25">
      <c r="A757" s="514"/>
      <c r="B757" s="9" t="s">
        <v>1066</v>
      </c>
      <c r="C757" s="44"/>
      <c r="D757" s="40"/>
    </row>
    <row r="758" spans="1:4" ht="16.2" thickBot="1" x14ac:dyDescent="0.3">
      <c r="A758" s="515"/>
      <c r="B758" s="10" t="s">
        <v>1067</v>
      </c>
      <c r="C758" s="45"/>
      <c r="D758" s="40"/>
    </row>
    <row r="759" spans="1:4" ht="15.6" x14ac:dyDescent="0.25">
      <c r="A759" s="513">
        <v>29420</v>
      </c>
      <c r="B759" s="9" t="s">
        <v>1068</v>
      </c>
      <c r="C759" s="46">
        <v>0.99670000000000003</v>
      </c>
      <c r="D759" s="40"/>
    </row>
    <row r="760" spans="1:4" ht="16.2" thickBot="1" x14ac:dyDescent="0.3">
      <c r="A760" s="515"/>
      <c r="B760" s="10" t="s">
        <v>1069</v>
      </c>
      <c r="C760" s="45"/>
      <c r="D760" s="40"/>
    </row>
    <row r="761" spans="1:4" ht="15.6" x14ac:dyDescent="0.25">
      <c r="A761" s="513">
        <v>29460</v>
      </c>
      <c r="B761" s="9" t="s">
        <v>1070</v>
      </c>
      <c r="C761" s="46">
        <v>0.84319999999999995</v>
      </c>
      <c r="D761" s="40"/>
    </row>
    <row r="762" spans="1:4" ht="16.2" thickBot="1" x14ac:dyDescent="0.3">
      <c r="A762" s="515"/>
      <c r="B762" s="10" t="s">
        <v>1071</v>
      </c>
      <c r="C762" s="45"/>
      <c r="D762" s="40"/>
    </row>
    <row r="763" spans="1:4" ht="15.6" x14ac:dyDescent="0.25">
      <c r="A763" s="513">
        <v>29540</v>
      </c>
      <c r="B763" s="9" t="s">
        <v>1072</v>
      </c>
      <c r="C763" s="46">
        <v>0.94389999999999996</v>
      </c>
      <c r="D763" s="40"/>
    </row>
    <row r="764" spans="1:4" ht="16.2" thickBot="1" x14ac:dyDescent="0.3">
      <c r="A764" s="515"/>
      <c r="B764" s="10" t="s">
        <v>1073</v>
      </c>
      <c r="C764" s="45"/>
      <c r="D764" s="40"/>
    </row>
    <row r="765" spans="1:4" ht="15.6" x14ac:dyDescent="0.25">
      <c r="A765" s="513">
        <v>29620</v>
      </c>
      <c r="B765" s="9" t="s">
        <v>1074</v>
      </c>
      <c r="C765" s="46">
        <v>1.0477000000000001</v>
      </c>
      <c r="D765" s="40"/>
    </row>
    <row r="766" spans="1:4" ht="15.6" x14ac:dyDescent="0.25">
      <c r="A766" s="514"/>
      <c r="B766" s="9" t="s">
        <v>1075</v>
      </c>
      <c r="C766" s="44"/>
      <c r="D766" s="40"/>
    </row>
    <row r="767" spans="1:4" ht="15.6" x14ac:dyDescent="0.25">
      <c r="A767" s="514"/>
      <c r="B767" s="9" t="s">
        <v>1076</v>
      </c>
      <c r="C767" s="44"/>
      <c r="D767" s="40"/>
    </row>
    <row r="768" spans="1:4" ht="16.2" thickBot="1" x14ac:dyDescent="0.3">
      <c r="A768" s="515"/>
      <c r="B768" s="10" t="s">
        <v>1077</v>
      </c>
      <c r="C768" s="45"/>
      <c r="D768" s="40"/>
    </row>
    <row r="769" spans="1:4" ht="15.6" x14ac:dyDescent="0.25">
      <c r="A769" s="513">
        <v>29700</v>
      </c>
      <c r="B769" s="9" t="s">
        <v>1078</v>
      </c>
      <c r="C769" s="46">
        <v>0.77300000000000002</v>
      </c>
      <c r="D769" s="40"/>
    </row>
    <row r="770" spans="1:4" ht="16.2" thickBot="1" x14ac:dyDescent="0.3">
      <c r="A770" s="515"/>
      <c r="B770" s="10" t="s">
        <v>1079</v>
      </c>
      <c r="C770" s="45"/>
      <c r="D770" s="40"/>
    </row>
    <row r="771" spans="1:4" ht="15.6" x14ac:dyDescent="0.25">
      <c r="A771" s="513">
        <v>29740</v>
      </c>
      <c r="B771" s="9" t="s">
        <v>1080</v>
      </c>
      <c r="C771" s="46">
        <v>0.91059999999999997</v>
      </c>
      <c r="D771" s="40"/>
    </row>
    <row r="772" spans="1:4" ht="16.2" thickBot="1" x14ac:dyDescent="0.3">
      <c r="A772" s="515"/>
      <c r="B772" s="10" t="s">
        <v>1081</v>
      </c>
      <c r="C772" s="45"/>
      <c r="D772" s="40"/>
    </row>
    <row r="773" spans="1:4" ht="15.6" x14ac:dyDescent="0.25">
      <c r="A773" s="513">
        <v>29820</v>
      </c>
      <c r="B773" s="9" t="s">
        <v>1082</v>
      </c>
      <c r="C773" s="46">
        <v>1.2050000000000001</v>
      </c>
      <c r="D773" s="40"/>
    </row>
    <row r="774" spans="1:4" ht="16.2" thickBot="1" x14ac:dyDescent="0.3">
      <c r="A774" s="515"/>
      <c r="B774" s="10" t="s">
        <v>1083</v>
      </c>
      <c r="C774" s="45"/>
      <c r="D774" s="40"/>
    </row>
    <row r="775" spans="1:4" ht="15.6" x14ac:dyDescent="0.25">
      <c r="A775" s="513">
        <v>29940</v>
      </c>
      <c r="B775" s="9" t="s">
        <v>1084</v>
      </c>
      <c r="C775" s="46">
        <v>0.88529999999999998</v>
      </c>
      <c r="D775" s="40"/>
    </row>
    <row r="776" spans="1:4" ht="16.2" thickBot="1" x14ac:dyDescent="0.3">
      <c r="A776" s="515"/>
      <c r="B776" s="10" t="s">
        <v>1085</v>
      </c>
      <c r="C776" s="45"/>
      <c r="D776" s="40"/>
    </row>
    <row r="777" spans="1:4" ht="15.6" x14ac:dyDescent="0.25">
      <c r="A777" s="513">
        <v>30020</v>
      </c>
      <c r="B777" s="9" t="s">
        <v>1086</v>
      </c>
      <c r="C777" s="46">
        <v>0.85450000000000004</v>
      </c>
      <c r="D777" s="40"/>
    </row>
    <row r="778" spans="1:4" ht="16.2" thickBot="1" x14ac:dyDescent="0.3">
      <c r="A778" s="515"/>
      <c r="B778" s="10" t="s">
        <v>1087</v>
      </c>
      <c r="C778" s="45"/>
      <c r="D778" s="40"/>
    </row>
    <row r="779" spans="1:4" ht="15.6" x14ac:dyDescent="0.25">
      <c r="A779" s="513">
        <v>30140</v>
      </c>
      <c r="B779" s="9" t="s">
        <v>1088</v>
      </c>
      <c r="C779" s="46">
        <v>0.80420000000000003</v>
      </c>
      <c r="D779" s="40"/>
    </row>
    <row r="780" spans="1:4" ht="16.2" thickBot="1" x14ac:dyDescent="0.3">
      <c r="A780" s="515"/>
      <c r="B780" s="10" t="s">
        <v>1089</v>
      </c>
      <c r="C780" s="45"/>
      <c r="D780" s="40"/>
    </row>
    <row r="781" spans="1:4" ht="15.6" x14ac:dyDescent="0.25">
      <c r="A781" s="513">
        <v>30300</v>
      </c>
      <c r="B781" s="9" t="s">
        <v>1090</v>
      </c>
      <c r="C781" s="46">
        <v>0.90669999999999995</v>
      </c>
      <c r="D781" s="40"/>
    </row>
    <row r="782" spans="1:4" ht="15.6" x14ac:dyDescent="0.25">
      <c r="A782" s="514"/>
      <c r="B782" s="9" t="s">
        <v>1091</v>
      </c>
      <c r="C782" s="44"/>
      <c r="D782" s="40"/>
    </row>
    <row r="783" spans="1:4" ht="16.2" thickBot="1" x14ac:dyDescent="0.3">
      <c r="A783" s="515"/>
      <c r="B783" s="10" t="s">
        <v>1092</v>
      </c>
      <c r="C783" s="45"/>
      <c r="D783" s="40"/>
    </row>
    <row r="784" spans="1:4" ht="15.6" x14ac:dyDescent="0.25">
      <c r="A784" s="513">
        <v>30340</v>
      </c>
      <c r="B784" s="9" t="s">
        <v>1093</v>
      </c>
      <c r="C784" s="46">
        <v>0.90380000000000005</v>
      </c>
      <c r="D784" s="40"/>
    </row>
    <row r="785" spans="1:4" ht="16.2" thickBot="1" x14ac:dyDescent="0.3">
      <c r="A785" s="515"/>
      <c r="B785" s="10" t="s">
        <v>1094</v>
      </c>
      <c r="C785" s="45"/>
      <c r="D785" s="40"/>
    </row>
    <row r="786" spans="1:4" ht="15.6" x14ac:dyDescent="0.25">
      <c r="A786" s="513">
        <v>30460</v>
      </c>
      <c r="B786" s="9" t="s">
        <v>1095</v>
      </c>
      <c r="C786" s="46">
        <v>0.88329999999999997</v>
      </c>
      <c r="D786" s="40"/>
    </row>
    <row r="787" spans="1:4" ht="15.6" x14ac:dyDescent="0.25">
      <c r="A787" s="514"/>
      <c r="B787" s="9" t="s">
        <v>1096</v>
      </c>
      <c r="C787" s="44"/>
      <c r="D787" s="40"/>
    </row>
    <row r="788" spans="1:4" ht="15.6" x14ac:dyDescent="0.25">
      <c r="A788" s="514"/>
      <c r="B788" s="9" t="s">
        <v>1097</v>
      </c>
      <c r="C788" s="44"/>
      <c r="D788" s="40"/>
    </row>
    <row r="789" spans="1:4" ht="15.6" x14ac:dyDescent="0.25">
      <c r="A789" s="514"/>
      <c r="B789" s="9" t="s">
        <v>1098</v>
      </c>
      <c r="C789" s="44"/>
      <c r="D789" s="40"/>
    </row>
    <row r="790" spans="1:4" ht="15.6" x14ac:dyDescent="0.25">
      <c r="A790" s="514"/>
      <c r="B790" s="9" t="s">
        <v>1099</v>
      </c>
      <c r="C790" s="44"/>
      <c r="D790" s="40"/>
    </row>
    <row r="791" spans="1:4" ht="15.6" x14ac:dyDescent="0.25">
      <c r="A791" s="514"/>
      <c r="B791" s="9" t="s">
        <v>1100</v>
      </c>
      <c r="C791" s="44"/>
      <c r="D791" s="40"/>
    </row>
    <row r="792" spans="1:4" ht="16.2" thickBot="1" x14ac:dyDescent="0.3">
      <c r="A792" s="515"/>
      <c r="B792" s="10" t="s">
        <v>1101</v>
      </c>
      <c r="C792" s="45"/>
      <c r="D792" s="40"/>
    </row>
    <row r="793" spans="1:4" ht="15.6" x14ac:dyDescent="0.25">
      <c r="A793" s="513">
        <v>30620</v>
      </c>
      <c r="B793" s="9" t="s">
        <v>1102</v>
      </c>
      <c r="C793" s="46">
        <v>0.93710000000000004</v>
      </c>
      <c r="D793" s="40"/>
    </row>
    <row r="794" spans="1:4" ht="16.2" thickBot="1" x14ac:dyDescent="0.3">
      <c r="A794" s="515"/>
      <c r="B794" s="10" t="s">
        <v>1103</v>
      </c>
      <c r="C794" s="45"/>
      <c r="D794" s="40"/>
    </row>
    <row r="795" spans="1:4" ht="15.6" x14ac:dyDescent="0.25">
      <c r="A795" s="513">
        <v>30700</v>
      </c>
      <c r="B795" s="9" t="s">
        <v>1104</v>
      </c>
      <c r="C795" s="46">
        <v>0.96120000000000005</v>
      </c>
      <c r="D795" s="40"/>
    </row>
    <row r="796" spans="1:4" ht="15.6" x14ac:dyDescent="0.25">
      <c r="A796" s="514"/>
      <c r="B796" s="9" t="s">
        <v>1105</v>
      </c>
      <c r="C796" s="44"/>
      <c r="D796" s="40"/>
    </row>
    <row r="797" spans="1:4" ht="16.2" thickBot="1" x14ac:dyDescent="0.3">
      <c r="A797" s="515"/>
      <c r="B797" s="10" t="s">
        <v>1106</v>
      </c>
      <c r="C797" s="45"/>
      <c r="D797" s="40"/>
    </row>
    <row r="798" spans="1:4" ht="15.6" x14ac:dyDescent="0.25">
      <c r="A798" s="513">
        <v>30780</v>
      </c>
      <c r="B798" s="9" t="s">
        <v>651</v>
      </c>
      <c r="C798" s="46">
        <v>0.85580000000000001</v>
      </c>
      <c r="D798" s="40"/>
    </row>
    <row r="799" spans="1:4" ht="15.6" x14ac:dyDescent="0.25">
      <c r="A799" s="514"/>
      <c r="B799" s="9" t="s">
        <v>1107</v>
      </c>
      <c r="C799" s="44"/>
      <c r="D799" s="40"/>
    </row>
    <row r="800" spans="1:4" ht="15.6" x14ac:dyDescent="0.25">
      <c r="A800" s="514"/>
      <c r="B800" s="9" t="s">
        <v>1108</v>
      </c>
      <c r="C800" s="44"/>
      <c r="D800" s="40"/>
    </row>
    <row r="801" spans="1:4" ht="15.6" x14ac:dyDescent="0.25">
      <c r="A801" s="514"/>
      <c r="B801" s="9" t="s">
        <v>1109</v>
      </c>
      <c r="C801" s="44"/>
      <c r="D801" s="40"/>
    </row>
    <row r="802" spans="1:4" ht="15.6" x14ac:dyDescent="0.25">
      <c r="A802" s="514"/>
      <c r="B802" s="9" t="s">
        <v>1110</v>
      </c>
      <c r="C802" s="44"/>
      <c r="D802" s="40"/>
    </row>
    <row r="803" spans="1:4" ht="15.6" x14ac:dyDescent="0.25">
      <c r="A803" s="514"/>
      <c r="B803" s="9" t="s">
        <v>1111</v>
      </c>
      <c r="C803" s="44"/>
      <c r="D803" s="40"/>
    </row>
    <row r="804" spans="1:4" ht="16.2" thickBot="1" x14ac:dyDescent="0.3">
      <c r="A804" s="515"/>
      <c r="B804" s="10" t="s">
        <v>1112</v>
      </c>
      <c r="C804" s="45"/>
      <c r="D804" s="40"/>
    </row>
    <row r="805" spans="1:4" ht="15.6" x14ac:dyDescent="0.25">
      <c r="A805" s="513">
        <v>30860</v>
      </c>
      <c r="B805" s="9" t="s">
        <v>1113</v>
      </c>
      <c r="C805" s="46">
        <v>0.85919999999999996</v>
      </c>
      <c r="D805" s="40"/>
    </row>
    <row r="806" spans="1:4" ht="15.6" x14ac:dyDescent="0.25">
      <c r="A806" s="514"/>
      <c r="B806" s="9" t="s">
        <v>1114</v>
      </c>
      <c r="C806" s="44"/>
      <c r="D806" s="40"/>
    </row>
    <row r="807" spans="1:4" ht="16.2" thickBot="1" x14ac:dyDescent="0.3">
      <c r="A807" s="515"/>
      <c r="B807" s="10" t="s">
        <v>1115</v>
      </c>
      <c r="C807" s="45"/>
      <c r="D807" s="40"/>
    </row>
    <row r="808" spans="1:4" ht="15.6" x14ac:dyDescent="0.25">
      <c r="A808" s="513">
        <v>30980</v>
      </c>
      <c r="B808" s="9" t="s">
        <v>1116</v>
      </c>
      <c r="C808" s="46">
        <v>0.85299999999999998</v>
      </c>
      <c r="D808" s="40"/>
    </row>
    <row r="809" spans="1:4" ht="15.6" x14ac:dyDescent="0.25">
      <c r="A809" s="514"/>
      <c r="B809" s="9" t="s">
        <v>1117</v>
      </c>
      <c r="C809" s="44"/>
      <c r="D809" s="40"/>
    </row>
    <row r="810" spans="1:4" ht="15.6" x14ac:dyDescent="0.25">
      <c r="A810" s="514"/>
      <c r="B810" s="9" t="s">
        <v>1118</v>
      </c>
      <c r="C810" s="44"/>
      <c r="D810" s="40"/>
    </row>
    <row r="811" spans="1:4" ht="16.2" thickBot="1" x14ac:dyDescent="0.3">
      <c r="A811" s="515"/>
      <c r="B811" s="10" t="s">
        <v>1119</v>
      </c>
      <c r="C811" s="45"/>
      <c r="D811" s="40"/>
    </row>
    <row r="812" spans="1:4" ht="15.6" x14ac:dyDescent="0.25">
      <c r="A812" s="513">
        <v>31020</v>
      </c>
      <c r="B812" s="9" t="s">
        <v>1120</v>
      </c>
      <c r="C812" s="46">
        <v>0.99890000000000001</v>
      </c>
      <c r="D812" s="40"/>
    </row>
    <row r="813" spans="1:4" ht="16.2" thickBot="1" x14ac:dyDescent="0.3">
      <c r="A813" s="515"/>
      <c r="B813" s="10" t="s">
        <v>1121</v>
      </c>
      <c r="C813" s="45"/>
      <c r="D813" s="40"/>
    </row>
    <row r="814" spans="1:4" ht="15.6" x14ac:dyDescent="0.25">
      <c r="A814" s="513">
        <v>31084</v>
      </c>
      <c r="B814" s="9" t="s">
        <v>1122</v>
      </c>
      <c r="C814" s="46">
        <v>1.2286999999999999</v>
      </c>
      <c r="D814" s="40"/>
    </row>
    <row r="815" spans="1:4" ht="16.2" thickBot="1" x14ac:dyDescent="0.3">
      <c r="A815" s="515"/>
      <c r="B815" s="10" t="s">
        <v>1123</v>
      </c>
      <c r="C815" s="45"/>
      <c r="D815" s="40"/>
    </row>
    <row r="816" spans="1:4" ht="15.6" x14ac:dyDescent="0.25">
      <c r="A816" s="513">
        <v>31140</v>
      </c>
      <c r="B816" s="9" t="s">
        <v>1124</v>
      </c>
      <c r="C816" s="46">
        <v>0.89</v>
      </c>
      <c r="D816" s="40"/>
    </row>
    <row r="817" spans="1:4" ht="15.6" x14ac:dyDescent="0.25">
      <c r="A817" s="514"/>
      <c r="B817" s="9" t="s">
        <v>1125</v>
      </c>
      <c r="C817" s="44"/>
      <c r="D817" s="40"/>
    </row>
    <row r="818" spans="1:4" ht="15.6" x14ac:dyDescent="0.25">
      <c r="A818" s="514"/>
      <c r="B818" s="9" t="s">
        <v>1126</v>
      </c>
      <c r="C818" s="44"/>
      <c r="D818" s="40"/>
    </row>
    <row r="819" spans="1:4" ht="15.6" x14ac:dyDescent="0.25">
      <c r="A819" s="514"/>
      <c r="B819" s="9" t="s">
        <v>1127</v>
      </c>
      <c r="C819" s="44"/>
      <c r="D819" s="40"/>
    </row>
    <row r="820" spans="1:4" ht="15.6" x14ac:dyDescent="0.25">
      <c r="A820" s="514"/>
      <c r="B820" s="9" t="s">
        <v>1128</v>
      </c>
      <c r="C820" s="44"/>
      <c r="D820" s="40"/>
    </row>
    <row r="821" spans="1:4" ht="15.6" x14ac:dyDescent="0.25">
      <c r="A821" s="514"/>
      <c r="B821" s="9" t="s">
        <v>1129</v>
      </c>
      <c r="C821" s="44"/>
      <c r="D821" s="40"/>
    </row>
    <row r="822" spans="1:4" ht="15.6" x14ac:dyDescent="0.25">
      <c r="A822" s="514"/>
      <c r="B822" s="9" t="s">
        <v>1130</v>
      </c>
      <c r="C822" s="44"/>
      <c r="D822" s="40"/>
    </row>
    <row r="823" spans="1:4" ht="15.6" x14ac:dyDescent="0.25">
      <c r="A823" s="514"/>
      <c r="B823" s="9" t="s">
        <v>1131</v>
      </c>
      <c r="C823" s="44"/>
      <c r="D823" s="40"/>
    </row>
    <row r="824" spans="1:4" ht="15.6" x14ac:dyDescent="0.25">
      <c r="A824" s="514"/>
      <c r="B824" s="9" t="s">
        <v>1132</v>
      </c>
      <c r="C824" s="44"/>
      <c r="D824" s="40"/>
    </row>
    <row r="825" spans="1:4" ht="15.6" x14ac:dyDescent="0.25">
      <c r="A825" s="514"/>
      <c r="B825" s="9" t="s">
        <v>1133</v>
      </c>
      <c r="C825" s="44"/>
      <c r="D825" s="40"/>
    </row>
    <row r="826" spans="1:4" ht="15.6" x14ac:dyDescent="0.25">
      <c r="A826" s="514"/>
      <c r="B826" s="9" t="s">
        <v>1134</v>
      </c>
      <c r="C826" s="44"/>
      <c r="D826" s="40"/>
    </row>
    <row r="827" spans="1:4" ht="15.6" x14ac:dyDescent="0.25">
      <c r="A827" s="514"/>
      <c r="B827" s="9" t="s">
        <v>1135</v>
      </c>
      <c r="C827" s="44"/>
      <c r="D827" s="40"/>
    </row>
    <row r="828" spans="1:4" ht="16.2" thickBot="1" x14ac:dyDescent="0.3">
      <c r="A828" s="515"/>
      <c r="B828" s="10" t="s">
        <v>1136</v>
      </c>
      <c r="C828" s="45"/>
      <c r="D828" s="40"/>
    </row>
    <row r="829" spans="1:4" ht="15.6" x14ac:dyDescent="0.25">
      <c r="A829" s="513">
        <v>31180</v>
      </c>
      <c r="B829" s="9" t="s">
        <v>1137</v>
      </c>
      <c r="C829" s="46">
        <v>0.87939999999999996</v>
      </c>
      <c r="D829" s="40"/>
    </row>
    <row r="830" spans="1:4" ht="15.6" x14ac:dyDescent="0.25">
      <c r="A830" s="514"/>
      <c r="B830" s="9" t="s">
        <v>1138</v>
      </c>
      <c r="C830" s="44"/>
      <c r="D830" s="40"/>
    </row>
    <row r="831" spans="1:4" ht="16.2" thickBot="1" x14ac:dyDescent="0.3">
      <c r="A831" s="515"/>
      <c r="B831" s="10" t="s">
        <v>1139</v>
      </c>
      <c r="C831" s="45"/>
      <c r="D831" s="40"/>
    </row>
    <row r="832" spans="1:4" ht="15.6" x14ac:dyDescent="0.25">
      <c r="A832" s="513">
        <v>31340</v>
      </c>
      <c r="B832" s="9" t="s">
        <v>1140</v>
      </c>
      <c r="C832" s="46">
        <v>0.87680000000000002</v>
      </c>
      <c r="D832" s="40"/>
    </row>
    <row r="833" spans="1:4" ht="15.6" x14ac:dyDescent="0.25">
      <c r="A833" s="514"/>
      <c r="B833" s="9" t="s">
        <v>1141</v>
      </c>
      <c r="C833" s="44"/>
      <c r="D833" s="40"/>
    </row>
    <row r="834" spans="1:4" ht="15.6" x14ac:dyDescent="0.25">
      <c r="A834" s="514"/>
      <c r="B834" s="9" t="s">
        <v>1142</v>
      </c>
      <c r="C834" s="44"/>
      <c r="D834" s="40"/>
    </row>
    <row r="835" spans="1:4" ht="15.6" x14ac:dyDescent="0.25">
      <c r="A835" s="514"/>
      <c r="B835" s="9" t="s">
        <v>1143</v>
      </c>
      <c r="C835" s="44"/>
      <c r="D835" s="40"/>
    </row>
    <row r="836" spans="1:4" ht="15.6" x14ac:dyDescent="0.25">
      <c r="A836" s="514"/>
      <c r="B836" s="9" t="s">
        <v>1144</v>
      </c>
      <c r="C836" s="44"/>
      <c r="D836" s="40"/>
    </row>
    <row r="837" spans="1:4" ht="15.6" x14ac:dyDescent="0.25">
      <c r="A837" s="514"/>
      <c r="B837" s="9" t="s">
        <v>1145</v>
      </c>
      <c r="C837" s="44"/>
      <c r="D837" s="40"/>
    </row>
    <row r="838" spans="1:4" ht="16.2" thickBot="1" x14ac:dyDescent="0.3">
      <c r="A838" s="515"/>
      <c r="B838" s="10" t="s">
        <v>1146</v>
      </c>
      <c r="C838" s="45"/>
      <c r="D838" s="40"/>
    </row>
    <row r="839" spans="1:4" ht="15.6" x14ac:dyDescent="0.25">
      <c r="A839" s="513">
        <v>31420</v>
      </c>
      <c r="B839" s="9" t="s">
        <v>1147</v>
      </c>
      <c r="C839" s="46">
        <v>0.91220000000000001</v>
      </c>
      <c r="D839" s="40"/>
    </row>
    <row r="840" spans="1:4" ht="15.6" x14ac:dyDescent="0.25">
      <c r="A840" s="514"/>
      <c r="B840" s="9" t="s">
        <v>1148</v>
      </c>
      <c r="C840" s="44"/>
      <c r="D840" s="40"/>
    </row>
    <row r="841" spans="1:4" ht="15.6" x14ac:dyDescent="0.25">
      <c r="A841" s="514"/>
      <c r="B841" s="9" t="s">
        <v>1149</v>
      </c>
      <c r="C841" s="44"/>
      <c r="D841" s="40"/>
    </row>
    <row r="842" spans="1:4" ht="15.6" x14ac:dyDescent="0.25">
      <c r="A842" s="514"/>
      <c r="B842" s="9" t="s">
        <v>1150</v>
      </c>
      <c r="C842" s="44"/>
      <c r="D842" s="40"/>
    </row>
    <row r="843" spans="1:4" ht="15.6" x14ac:dyDescent="0.25">
      <c r="A843" s="514"/>
      <c r="B843" s="9" t="s">
        <v>1151</v>
      </c>
      <c r="C843" s="44"/>
      <c r="D843" s="40"/>
    </row>
    <row r="844" spans="1:4" ht="16.2" thickBot="1" x14ac:dyDescent="0.3">
      <c r="A844" s="515"/>
      <c r="B844" s="10" t="s">
        <v>1152</v>
      </c>
      <c r="C844" s="45"/>
      <c r="D844" s="40"/>
    </row>
    <row r="845" spans="1:4" ht="15.6" x14ac:dyDescent="0.25">
      <c r="A845" s="513">
        <v>31460</v>
      </c>
      <c r="B845" s="9" t="s">
        <v>1153</v>
      </c>
      <c r="C845" s="46">
        <v>0.81140000000000001</v>
      </c>
      <c r="D845" s="40"/>
    </row>
    <row r="846" spans="1:4" ht="16.2" thickBot="1" x14ac:dyDescent="0.3">
      <c r="A846" s="515"/>
      <c r="B846" s="10" t="s">
        <v>1154</v>
      </c>
      <c r="C846" s="45"/>
      <c r="D846" s="40"/>
    </row>
    <row r="847" spans="1:4" ht="15.6" x14ac:dyDescent="0.25">
      <c r="A847" s="513">
        <v>31540</v>
      </c>
      <c r="B847" s="9" t="s">
        <v>1155</v>
      </c>
      <c r="C847" s="46">
        <v>1.1234</v>
      </c>
      <c r="D847" s="40"/>
    </row>
    <row r="848" spans="1:4" ht="15.6" x14ac:dyDescent="0.25">
      <c r="A848" s="514"/>
      <c r="B848" s="9" t="s">
        <v>1156</v>
      </c>
      <c r="C848" s="44"/>
      <c r="D848" s="40"/>
    </row>
    <row r="849" spans="1:4" ht="15.6" x14ac:dyDescent="0.25">
      <c r="A849" s="514"/>
      <c r="B849" s="9" t="s">
        <v>1157</v>
      </c>
      <c r="C849" s="44"/>
      <c r="D849" s="40"/>
    </row>
    <row r="850" spans="1:4" ht="16.2" thickBot="1" x14ac:dyDescent="0.3">
      <c r="A850" s="515"/>
      <c r="B850" s="10" t="s">
        <v>1158</v>
      </c>
      <c r="C850" s="45"/>
      <c r="D850" s="40"/>
    </row>
    <row r="851" spans="1:4" ht="15.6" x14ac:dyDescent="0.25">
      <c r="A851" s="513">
        <v>31700</v>
      </c>
      <c r="B851" s="9" t="s">
        <v>1159</v>
      </c>
      <c r="C851" s="46">
        <v>1.0083</v>
      </c>
      <c r="D851" s="40"/>
    </row>
    <row r="852" spans="1:4" ht="16.2" thickBot="1" x14ac:dyDescent="0.3">
      <c r="A852" s="515"/>
      <c r="B852" s="10" t="s">
        <v>1160</v>
      </c>
      <c r="C852" s="45"/>
      <c r="D852" s="40"/>
    </row>
    <row r="853" spans="1:4" ht="15.6" x14ac:dyDescent="0.25">
      <c r="A853" s="513">
        <v>31900</v>
      </c>
      <c r="B853" s="9" t="s">
        <v>652</v>
      </c>
      <c r="C853" s="46">
        <v>0.92149999999999999</v>
      </c>
      <c r="D853" s="40"/>
    </row>
    <row r="854" spans="1:4" ht="16.2" thickBot="1" x14ac:dyDescent="0.3">
      <c r="A854" s="515"/>
      <c r="B854" s="10" t="s">
        <v>1161</v>
      </c>
      <c r="C854" s="45"/>
      <c r="D854" s="40"/>
    </row>
    <row r="855" spans="1:4" ht="15.6" x14ac:dyDescent="0.25">
      <c r="A855" s="513">
        <v>32420</v>
      </c>
      <c r="B855" s="9" t="s">
        <v>1162</v>
      </c>
      <c r="C855" s="40">
        <v>0.36759999999999998</v>
      </c>
      <c r="D855" s="40"/>
    </row>
    <row r="856" spans="1:4" ht="15.6" x14ac:dyDescent="0.25">
      <c r="A856" s="514"/>
      <c r="B856" s="9" t="s">
        <v>1163</v>
      </c>
      <c r="C856" s="40"/>
      <c r="D856" s="40"/>
    </row>
    <row r="857" spans="1:4" ht="16.2" thickBot="1" x14ac:dyDescent="0.3">
      <c r="A857" s="515"/>
      <c r="B857" s="10" t="s">
        <v>1164</v>
      </c>
      <c r="C857" s="40"/>
      <c r="D857" s="40"/>
    </row>
    <row r="858" spans="1:4" ht="15.6" x14ac:dyDescent="0.25">
      <c r="A858" s="513">
        <v>32580</v>
      </c>
      <c r="B858" s="9" t="s">
        <v>1165</v>
      </c>
      <c r="C858" s="46">
        <v>0.88780000000000003</v>
      </c>
      <c r="D858" s="40"/>
    </row>
    <row r="859" spans="1:4" ht="16.2" thickBot="1" x14ac:dyDescent="0.3">
      <c r="A859" s="515"/>
      <c r="B859" s="10" t="s">
        <v>1166</v>
      </c>
      <c r="C859" s="45"/>
      <c r="D859" s="40"/>
    </row>
    <row r="860" spans="1:4" ht="15.6" x14ac:dyDescent="0.25">
      <c r="A860" s="513">
        <v>32780</v>
      </c>
      <c r="B860" s="9" t="s">
        <v>1167</v>
      </c>
      <c r="C860" s="46">
        <v>1.0318000000000001</v>
      </c>
      <c r="D860" s="40"/>
    </row>
    <row r="861" spans="1:4" ht="16.2" thickBot="1" x14ac:dyDescent="0.3">
      <c r="A861" s="515"/>
      <c r="B861" s="10" t="s">
        <v>1168</v>
      </c>
      <c r="C861" s="45"/>
      <c r="D861" s="40"/>
    </row>
    <row r="862" spans="1:4" ht="15.6" x14ac:dyDescent="0.25">
      <c r="A862" s="513">
        <v>32820</v>
      </c>
      <c r="B862" s="9" t="s">
        <v>1169</v>
      </c>
      <c r="C862" s="46">
        <v>0.92749999999999999</v>
      </c>
      <c r="D862" s="40"/>
    </row>
    <row r="863" spans="1:4" ht="15.6" x14ac:dyDescent="0.25">
      <c r="A863" s="514"/>
      <c r="B863" s="9" t="s">
        <v>1170</v>
      </c>
      <c r="C863" s="44"/>
      <c r="D863" s="40"/>
    </row>
    <row r="864" spans="1:4" ht="15.6" x14ac:dyDescent="0.25">
      <c r="A864" s="514"/>
      <c r="B864" s="9" t="s">
        <v>1171</v>
      </c>
      <c r="C864" s="44"/>
      <c r="D864" s="40"/>
    </row>
    <row r="865" spans="1:4" ht="15.6" x14ac:dyDescent="0.25">
      <c r="A865" s="514"/>
      <c r="B865" s="9" t="s">
        <v>1172</v>
      </c>
      <c r="C865" s="44"/>
      <c r="D865" s="40"/>
    </row>
    <row r="866" spans="1:4" ht="15.6" x14ac:dyDescent="0.25">
      <c r="A866" s="514"/>
      <c r="B866" s="9" t="s">
        <v>1173</v>
      </c>
      <c r="C866" s="44"/>
      <c r="D866" s="40"/>
    </row>
    <row r="867" spans="1:4" ht="15.6" x14ac:dyDescent="0.25">
      <c r="A867" s="514"/>
      <c r="B867" s="9" t="s">
        <v>1174</v>
      </c>
      <c r="C867" s="44"/>
      <c r="D867" s="40"/>
    </row>
    <row r="868" spans="1:4" ht="15.6" x14ac:dyDescent="0.25">
      <c r="A868" s="514"/>
      <c r="B868" s="9" t="s">
        <v>1175</v>
      </c>
      <c r="C868" s="44"/>
      <c r="D868" s="40"/>
    </row>
    <row r="869" spans="1:4" ht="15.6" x14ac:dyDescent="0.25">
      <c r="A869" s="514"/>
      <c r="B869" s="9" t="s">
        <v>1176</v>
      </c>
      <c r="C869" s="44"/>
      <c r="D869" s="40"/>
    </row>
    <row r="870" spans="1:4" ht="16.2" thickBot="1" x14ac:dyDescent="0.3">
      <c r="A870" s="515"/>
      <c r="B870" s="10" t="s">
        <v>1177</v>
      </c>
      <c r="C870" s="44"/>
      <c r="D870" s="40"/>
    </row>
    <row r="871" spans="1:4" ht="15.6" x14ac:dyDescent="0.25">
      <c r="A871" s="513">
        <v>32900</v>
      </c>
      <c r="B871" s="9" t="s">
        <v>1178</v>
      </c>
      <c r="C871" s="44">
        <v>1.2423999999999999</v>
      </c>
      <c r="D871" s="40"/>
    </row>
    <row r="872" spans="1:4" ht="16.2" thickBot="1" x14ac:dyDescent="0.3">
      <c r="A872" s="515"/>
      <c r="B872" s="10" t="s">
        <v>1179</v>
      </c>
      <c r="C872" s="45"/>
      <c r="D872" s="40"/>
    </row>
    <row r="873" spans="1:4" ht="15.6" x14ac:dyDescent="0.25">
      <c r="A873" s="513">
        <v>33124</v>
      </c>
      <c r="B873" s="9" t="s">
        <v>1180</v>
      </c>
      <c r="C873" s="46">
        <v>1.0085</v>
      </c>
      <c r="D873" s="40"/>
    </row>
    <row r="874" spans="1:4" ht="16.2" thickBot="1" x14ac:dyDescent="0.3">
      <c r="A874" s="515"/>
      <c r="B874" s="10" t="s">
        <v>1181</v>
      </c>
      <c r="C874" s="45"/>
      <c r="D874" s="40"/>
    </row>
    <row r="875" spans="1:4" ht="15.6" x14ac:dyDescent="0.25">
      <c r="A875" s="513">
        <v>33140</v>
      </c>
      <c r="B875" s="9" t="s">
        <v>1182</v>
      </c>
      <c r="C875" s="44">
        <v>0.93579999999999997</v>
      </c>
      <c r="D875" s="40"/>
    </row>
    <row r="876" spans="1:4" ht="16.2" thickBot="1" x14ac:dyDescent="0.3">
      <c r="A876" s="515"/>
      <c r="B876" s="10" t="s">
        <v>1183</v>
      </c>
      <c r="C876" s="44"/>
      <c r="D876" s="40"/>
    </row>
    <row r="877" spans="1:4" ht="15.6" x14ac:dyDescent="0.25">
      <c r="A877" s="513">
        <v>33260</v>
      </c>
      <c r="B877" s="9" t="s">
        <v>1184</v>
      </c>
      <c r="C877" s="46">
        <v>1.0513999999999999</v>
      </c>
      <c r="D877" s="40"/>
    </row>
    <row r="878" spans="1:4" ht="16.2" thickBot="1" x14ac:dyDescent="0.3">
      <c r="A878" s="515"/>
      <c r="B878" s="10" t="s">
        <v>1185</v>
      </c>
      <c r="C878" s="45"/>
      <c r="D878" s="40"/>
    </row>
    <row r="879" spans="1:4" ht="15.6" x14ac:dyDescent="0.25">
      <c r="A879" s="513">
        <v>33340</v>
      </c>
      <c r="B879" s="9" t="s">
        <v>1186</v>
      </c>
      <c r="C879" s="46">
        <v>0.99609999999999999</v>
      </c>
      <c r="D879" s="40"/>
    </row>
    <row r="880" spans="1:4" ht="15.6" x14ac:dyDescent="0.25">
      <c r="A880" s="514"/>
      <c r="B880" s="9" t="s">
        <v>1187</v>
      </c>
      <c r="C880" s="44"/>
      <c r="D880" s="40"/>
    </row>
    <row r="881" spans="1:4" ht="15.6" x14ac:dyDescent="0.25">
      <c r="A881" s="514"/>
      <c r="B881" s="9" t="s">
        <v>1188</v>
      </c>
      <c r="C881" s="44"/>
      <c r="D881" s="40"/>
    </row>
    <row r="882" spans="1:4" ht="15.6" x14ac:dyDescent="0.25">
      <c r="A882" s="514"/>
      <c r="B882" s="9" t="s">
        <v>1189</v>
      </c>
      <c r="C882" s="44"/>
      <c r="D882" s="40"/>
    </row>
    <row r="883" spans="1:4" ht="16.2" thickBot="1" x14ac:dyDescent="0.3">
      <c r="A883" s="515"/>
      <c r="B883" s="10" t="s">
        <v>1190</v>
      </c>
      <c r="C883" s="45"/>
      <c r="D883" s="40"/>
    </row>
    <row r="884" spans="1:4" ht="15.6" x14ac:dyDescent="0.25">
      <c r="A884" s="513">
        <v>33460</v>
      </c>
      <c r="B884" s="9" t="s">
        <v>1191</v>
      </c>
      <c r="C884" s="46">
        <v>1.1105</v>
      </c>
      <c r="D884" s="40"/>
    </row>
    <row r="885" spans="1:4" ht="15.6" x14ac:dyDescent="0.25">
      <c r="A885" s="514"/>
      <c r="B885" s="9" t="s">
        <v>1192</v>
      </c>
      <c r="C885" s="44"/>
      <c r="D885" s="40"/>
    </row>
    <row r="886" spans="1:4" ht="15.6" x14ac:dyDescent="0.25">
      <c r="A886" s="514"/>
      <c r="B886" s="9" t="s">
        <v>1193</v>
      </c>
      <c r="C886" s="44"/>
      <c r="D886" s="40"/>
    </row>
    <row r="887" spans="1:4" ht="15.6" x14ac:dyDescent="0.25">
      <c r="A887" s="514"/>
      <c r="B887" s="9" t="s">
        <v>1194</v>
      </c>
      <c r="C887" s="44"/>
      <c r="D887" s="40"/>
    </row>
    <row r="888" spans="1:4" ht="15.6" x14ac:dyDescent="0.25">
      <c r="A888" s="514"/>
      <c r="B888" s="9" t="s">
        <v>1195</v>
      </c>
      <c r="C888" s="44"/>
      <c r="D888" s="40"/>
    </row>
    <row r="889" spans="1:4" ht="15.6" x14ac:dyDescent="0.25">
      <c r="A889" s="514"/>
      <c r="B889" s="9" t="s">
        <v>1196</v>
      </c>
      <c r="C889" s="44"/>
      <c r="D889" s="40"/>
    </row>
    <row r="890" spans="1:4" ht="15.6" x14ac:dyDescent="0.25">
      <c r="A890" s="514"/>
      <c r="B890" s="9" t="s">
        <v>1197</v>
      </c>
      <c r="C890" s="44"/>
      <c r="D890" s="40"/>
    </row>
    <row r="891" spans="1:4" ht="15.6" x14ac:dyDescent="0.25">
      <c r="A891" s="514"/>
      <c r="B891" s="9" t="s">
        <v>1198</v>
      </c>
      <c r="C891" s="44"/>
      <c r="D891" s="40"/>
    </row>
    <row r="892" spans="1:4" ht="15.6" x14ac:dyDescent="0.25">
      <c r="A892" s="514"/>
      <c r="B892" s="9" t="s">
        <v>1199</v>
      </c>
      <c r="C892" s="44"/>
      <c r="D892" s="40"/>
    </row>
    <row r="893" spans="1:4" ht="15.6" x14ac:dyDescent="0.25">
      <c r="A893" s="514"/>
      <c r="B893" s="9" t="s">
        <v>1200</v>
      </c>
      <c r="C893" s="44"/>
      <c r="D893" s="40"/>
    </row>
    <row r="894" spans="1:4" ht="15.6" x14ac:dyDescent="0.25">
      <c r="A894" s="514"/>
      <c r="B894" s="9" t="s">
        <v>1201</v>
      </c>
      <c r="C894" s="44"/>
      <c r="D894" s="40"/>
    </row>
    <row r="895" spans="1:4" ht="15.6" x14ac:dyDescent="0.25">
      <c r="A895" s="514"/>
      <c r="B895" s="9" t="s">
        <v>1202</v>
      </c>
      <c r="C895" s="44"/>
      <c r="D895" s="40"/>
    </row>
    <row r="896" spans="1:4" ht="15.6" x14ac:dyDescent="0.25">
      <c r="A896" s="514"/>
      <c r="B896" s="9" t="s">
        <v>1203</v>
      </c>
      <c r="C896" s="44"/>
      <c r="D896" s="40"/>
    </row>
    <row r="897" spans="1:4" ht="16.2" thickBot="1" x14ac:dyDescent="0.3">
      <c r="A897" s="515"/>
      <c r="B897" s="10" t="s">
        <v>1204</v>
      </c>
      <c r="C897" s="45"/>
      <c r="D897" s="40"/>
    </row>
    <row r="898" spans="1:4" ht="15.6" x14ac:dyDescent="0.25">
      <c r="A898" s="513">
        <v>33540</v>
      </c>
      <c r="B898" s="9" t="s">
        <v>1205</v>
      </c>
      <c r="C898" s="46">
        <v>0.91539999999999999</v>
      </c>
      <c r="D898" s="40"/>
    </row>
    <row r="899" spans="1:4" ht="16.2" thickBot="1" x14ac:dyDescent="0.3">
      <c r="A899" s="515"/>
      <c r="B899" s="10" t="s">
        <v>1206</v>
      </c>
      <c r="C899" s="45"/>
      <c r="D899" s="40"/>
    </row>
    <row r="900" spans="1:4" ht="15.6" x14ac:dyDescent="0.25">
      <c r="A900" s="513">
        <v>33660</v>
      </c>
      <c r="B900" s="9" t="s">
        <v>1207</v>
      </c>
      <c r="C900" s="44">
        <v>0.80020000000000002</v>
      </c>
      <c r="D900" s="40"/>
    </row>
    <row r="901" spans="1:4" ht="16.2" thickBot="1" x14ac:dyDescent="0.3">
      <c r="A901" s="515"/>
      <c r="B901" s="10" t="s">
        <v>1208</v>
      </c>
      <c r="C901" s="45"/>
      <c r="D901" s="40"/>
    </row>
    <row r="902" spans="1:4" ht="15.6" x14ac:dyDescent="0.25">
      <c r="A902" s="513">
        <v>33700</v>
      </c>
      <c r="B902" s="9" t="s">
        <v>1209</v>
      </c>
      <c r="C902" s="46">
        <v>1.2669999999999999</v>
      </c>
      <c r="D902" s="40"/>
    </row>
    <row r="903" spans="1:4" ht="16.2" thickBot="1" x14ac:dyDescent="0.3">
      <c r="A903" s="515"/>
      <c r="B903" s="10" t="s">
        <v>1210</v>
      </c>
      <c r="C903" s="45"/>
      <c r="D903" s="40"/>
    </row>
    <row r="904" spans="1:4" ht="15.6" x14ac:dyDescent="0.25">
      <c r="A904" s="513">
        <v>33740</v>
      </c>
      <c r="B904" s="9" t="s">
        <v>1211</v>
      </c>
      <c r="C904" s="46">
        <v>0.79149999999999998</v>
      </c>
      <c r="D904" s="40"/>
    </row>
    <row r="905" spans="1:4" ht="15.6" x14ac:dyDescent="0.25">
      <c r="A905" s="514"/>
      <c r="B905" s="9" t="s">
        <v>1212</v>
      </c>
      <c r="C905" s="44"/>
      <c r="D905" s="40"/>
    </row>
    <row r="906" spans="1:4" ht="16.2" thickBot="1" x14ac:dyDescent="0.3">
      <c r="A906" s="515"/>
      <c r="B906" s="10" t="s">
        <v>1213</v>
      </c>
      <c r="C906" s="45"/>
      <c r="D906" s="40"/>
    </row>
    <row r="907" spans="1:4" ht="15.6" x14ac:dyDescent="0.25">
      <c r="A907" s="513">
        <v>33780</v>
      </c>
      <c r="B907" s="9" t="s">
        <v>1214</v>
      </c>
      <c r="C907" s="44">
        <v>0.87270000000000003</v>
      </c>
      <c r="D907" s="40"/>
    </row>
    <row r="908" spans="1:4" ht="16.2" thickBot="1" x14ac:dyDescent="0.3">
      <c r="A908" s="515"/>
      <c r="B908" s="10" t="s">
        <v>1215</v>
      </c>
      <c r="C908" s="45"/>
      <c r="D908" s="40"/>
    </row>
    <row r="909" spans="1:4" ht="15.6" x14ac:dyDescent="0.25">
      <c r="A909" s="513">
        <v>33860</v>
      </c>
      <c r="B909" s="9" t="s">
        <v>1216</v>
      </c>
      <c r="C909" s="46">
        <v>0.81030000000000002</v>
      </c>
      <c r="D909" s="40"/>
    </row>
    <row r="910" spans="1:4" ht="15.6" x14ac:dyDescent="0.25">
      <c r="A910" s="514"/>
      <c r="B910" s="9" t="s">
        <v>1217</v>
      </c>
      <c r="C910" s="44"/>
      <c r="D910" s="40"/>
    </row>
    <row r="911" spans="1:4" ht="15.6" x14ac:dyDescent="0.25">
      <c r="A911" s="514"/>
      <c r="B911" s="9" t="s">
        <v>1218</v>
      </c>
      <c r="C911" s="44"/>
      <c r="D911" s="40"/>
    </row>
    <row r="912" spans="1:4" ht="15.6" x14ac:dyDescent="0.25">
      <c r="A912" s="514"/>
      <c r="B912" s="9" t="s">
        <v>1219</v>
      </c>
      <c r="C912" s="44"/>
      <c r="D912" s="40"/>
    </row>
    <row r="913" spans="1:4" ht="16.2" thickBot="1" x14ac:dyDescent="0.3">
      <c r="A913" s="515"/>
      <c r="B913" s="10" t="s">
        <v>1220</v>
      </c>
      <c r="C913" s="45"/>
      <c r="D913" s="40"/>
    </row>
    <row r="914" spans="1:4" ht="15.6" x14ac:dyDescent="0.25">
      <c r="A914" s="513">
        <v>34060</v>
      </c>
      <c r="B914" s="9" t="s">
        <v>1221</v>
      </c>
      <c r="C914" s="46">
        <v>0.81969999999999998</v>
      </c>
      <c r="D914" s="40"/>
    </row>
    <row r="915" spans="1:4" ht="15.6" x14ac:dyDescent="0.25">
      <c r="A915" s="514"/>
      <c r="B915" s="9" t="s">
        <v>1222</v>
      </c>
      <c r="C915" s="44"/>
      <c r="D915" s="40"/>
    </row>
    <row r="916" spans="1:4" ht="16.2" thickBot="1" x14ac:dyDescent="0.3">
      <c r="A916" s="515"/>
      <c r="B916" s="10" t="s">
        <v>1223</v>
      </c>
      <c r="C916" s="45"/>
      <c r="D916" s="40"/>
    </row>
    <row r="917" spans="1:4" ht="15.6" x14ac:dyDescent="0.25">
      <c r="A917" s="513">
        <v>34100</v>
      </c>
      <c r="B917" s="9" t="s">
        <v>1224</v>
      </c>
      <c r="C917" s="46">
        <v>0.70309999999999995</v>
      </c>
      <c r="D917" s="40"/>
    </row>
    <row r="918" spans="1:4" ht="15.6" x14ac:dyDescent="0.25">
      <c r="A918" s="514"/>
      <c r="B918" s="9" t="s">
        <v>1225</v>
      </c>
      <c r="C918" s="44"/>
      <c r="D918" s="40"/>
    </row>
    <row r="919" spans="1:4" ht="15.6" x14ac:dyDescent="0.25">
      <c r="A919" s="514"/>
      <c r="B919" s="9" t="s">
        <v>1226</v>
      </c>
      <c r="C919" s="44"/>
      <c r="D919" s="40"/>
    </row>
    <row r="920" spans="1:4" ht="16.2" thickBot="1" x14ac:dyDescent="0.3">
      <c r="A920" s="515"/>
      <c r="B920" s="10" t="s">
        <v>1227</v>
      </c>
      <c r="C920" s="45"/>
      <c r="D920" s="40"/>
    </row>
    <row r="921" spans="1:4" ht="15.6" x14ac:dyDescent="0.25">
      <c r="A921" s="513">
        <v>34580</v>
      </c>
      <c r="B921" s="9" t="s">
        <v>1228</v>
      </c>
      <c r="C921" s="46">
        <v>1.0235000000000001</v>
      </c>
      <c r="D921" s="40"/>
    </row>
    <row r="922" spans="1:4" ht="16.2" thickBot="1" x14ac:dyDescent="0.3">
      <c r="A922" s="515"/>
      <c r="B922" s="10" t="s">
        <v>1229</v>
      </c>
      <c r="C922" s="45"/>
      <c r="D922" s="40"/>
    </row>
    <row r="923" spans="1:4" ht="15.6" x14ac:dyDescent="0.25">
      <c r="A923" s="513">
        <v>34620</v>
      </c>
      <c r="B923" s="9" t="s">
        <v>1230</v>
      </c>
      <c r="C923" s="46">
        <v>0.78169999999999995</v>
      </c>
      <c r="D923" s="40"/>
    </row>
    <row r="924" spans="1:4" ht="16.2" thickBot="1" x14ac:dyDescent="0.3">
      <c r="A924" s="515"/>
      <c r="B924" s="10" t="s">
        <v>1231</v>
      </c>
      <c r="C924" s="45"/>
      <c r="D924" s="40"/>
    </row>
    <row r="925" spans="1:4" ht="15.6" x14ac:dyDescent="0.25">
      <c r="A925" s="513">
        <v>34740</v>
      </c>
      <c r="B925" s="9" t="s">
        <v>1232</v>
      </c>
      <c r="C925" s="46">
        <v>0.99670000000000003</v>
      </c>
      <c r="D925" s="40"/>
    </row>
    <row r="926" spans="1:4" ht="16.2" thickBot="1" x14ac:dyDescent="0.3">
      <c r="A926" s="515"/>
      <c r="B926" s="10" t="s">
        <v>1233</v>
      </c>
      <c r="C926" s="45"/>
      <c r="D926" s="40"/>
    </row>
    <row r="927" spans="1:4" ht="15.6" x14ac:dyDescent="0.25">
      <c r="A927" s="513">
        <v>34820</v>
      </c>
      <c r="B927" s="9" t="s">
        <v>1234</v>
      </c>
      <c r="C927" s="46">
        <v>0.86529999999999996</v>
      </c>
      <c r="D927" s="40"/>
    </row>
    <row r="928" spans="1:4" ht="16.2" thickBot="1" x14ac:dyDescent="0.3">
      <c r="A928" s="515"/>
      <c r="B928" s="10" t="s">
        <v>1235</v>
      </c>
      <c r="C928" s="45"/>
      <c r="D928" s="40"/>
    </row>
    <row r="929" spans="1:4" ht="15.6" x14ac:dyDescent="0.25">
      <c r="A929" s="513">
        <v>34900</v>
      </c>
      <c r="B929" s="9" t="s">
        <v>1236</v>
      </c>
      <c r="C929" s="46">
        <v>1.4511000000000001</v>
      </c>
      <c r="D929" s="40"/>
    </row>
    <row r="930" spans="1:4" ht="16.2" thickBot="1" x14ac:dyDescent="0.3">
      <c r="A930" s="515"/>
      <c r="B930" s="10" t="s">
        <v>1237</v>
      </c>
      <c r="C930" s="45"/>
      <c r="D930" s="40"/>
    </row>
    <row r="931" spans="1:4" ht="15.6" x14ac:dyDescent="0.25">
      <c r="A931" s="513">
        <v>34940</v>
      </c>
      <c r="B931" s="9" t="s">
        <v>1238</v>
      </c>
      <c r="C931" s="46">
        <v>0.97399999999999998</v>
      </c>
      <c r="D931" s="40"/>
    </row>
    <row r="932" spans="1:4" ht="16.2" thickBot="1" x14ac:dyDescent="0.3">
      <c r="A932" s="515"/>
      <c r="B932" s="10" t="s">
        <v>1239</v>
      </c>
      <c r="C932" s="45"/>
      <c r="D932" s="40"/>
    </row>
    <row r="933" spans="1:4" ht="15.6" x14ac:dyDescent="0.25">
      <c r="A933" s="513">
        <v>34980</v>
      </c>
      <c r="B933" s="9" t="s">
        <v>653</v>
      </c>
      <c r="C933" s="46">
        <v>0.93400000000000005</v>
      </c>
      <c r="D933" s="40"/>
    </row>
    <row r="934" spans="1:4" ht="15.6" x14ac:dyDescent="0.25">
      <c r="A934" s="514"/>
      <c r="B934" s="9" t="s">
        <v>1240</v>
      </c>
      <c r="C934" s="44"/>
      <c r="D934" s="40"/>
    </row>
    <row r="935" spans="1:4" ht="15.6" x14ac:dyDescent="0.25">
      <c r="A935" s="514"/>
      <c r="B935" s="9" t="s">
        <v>1241</v>
      </c>
      <c r="C935" s="44"/>
      <c r="D935" s="40"/>
    </row>
    <row r="936" spans="1:4" ht="15.6" x14ac:dyDescent="0.25">
      <c r="A936" s="514"/>
      <c r="B936" s="9" t="s">
        <v>1242</v>
      </c>
      <c r="C936" s="44"/>
      <c r="D936" s="40"/>
    </row>
    <row r="937" spans="1:4" ht="15.6" x14ac:dyDescent="0.25">
      <c r="A937" s="514"/>
      <c r="B937" s="9" t="s">
        <v>1243</v>
      </c>
      <c r="C937" s="44"/>
      <c r="D937" s="40"/>
    </row>
    <row r="938" spans="1:4" ht="15.6" x14ac:dyDescent="0.25">
      <c r="A938" s="514"/>
      <c r="B938" s="9" t="s">
        <v>1244</v>
      </c>
      <c r="C938" s="44"/>
      <c r="D938" s="40"/>
    </row>
    <row r="939" spans="1:4" ht="15.6" x14ac:dyDescent="0.25">
      <c r="A939" s="514"/>
      <c r="B939" s="9" t="s">
        <v>1245</v>
      </c>
      <c r="C939" s="44"/>
      <c r="D939" s="40"/>
    </row>
    <row r="940" spans="1:4" ht="15.6" x14ac:dyDescent="0.25">
      <c r="A940" s="514"/>
      <c r="B940" s="9" t="s">
        <v>1246</v>
      </c>
      <c r="C940" s="44"/>
      <c r="D940" s="40"/>
    </row>
    <row r="941" spans="1:4" ht="15.6" x14ac:dyDescent="0.25">
      <c r="A941" s="514"/>
      <c r="B941" s="9" t="s">
        <v>1247</v>
      </c>
      <c r="C941" s="44"/>
      <c r="D941" s="40"/>
    </row>
    <row r="942" spans="1:4" ht="15.6" x14ac:dyDescent="0.25">
      <c r="A942" s="514"/>
      <c r="B942" s="9" t="s">
        <v>1248</v>
      </c>
      <c r="C942" s="44"/>
      <c r="D942" s="40"/>
    </row>
    <row r="943" spans="1:4" ht="15.6" x14ac:dyDescent="0.25">
      <c r="A943" s="514"/>
      <c r="B943" s="9" t="s">
        <v>1249</v>
      </c>
      <c r="C943" s="44"/>
      <c r="D943" s="40"/>
    </row>
    <row r="944" spans="1:4" ht="15.6" x14ac:dyDescent="0.25">
      <c r="A944" s="514"/>
      <c r="B944" s="9" t="s">
        <v>1250</v>
      </c>
      <c r="C944" s="44"/>
      <c r="D944" s="40"/>
    </row>
    <row r="945" spans="1:4" ht="15.6" x14ac:dyDescent="0.25">
      <c r="A945" s="514"/>
      <c r="B945" s="9" t="s">
        <v>1251</v>
      </c>
      <c r="C945" s="44"/>
      <c r="D945" s="40"/>
    </row>
    <row r="946" spans="1:4" ht="16.2" thickBot="1" x14ac:dyDescent="0.3">
      <c r="A946" s="515"/>
      <c r="B946" s="10" t="s">
        <v>1252</v>
      </c>
      <c r="C946" s="45"/>
      <c r="D946" s="40"/>
    </row>
    <row r="947" spans="1:4" ht="15.6" x14ac:dyDescent="0.25">
      <c r="A947" s="513">
        <v>35004</v>
      </c>
      <c r="B947" s="9" t="s">
        <v>1253</v>
      </c>
      <c r="C947" s="46">
        <v>1.2416</v>
      </c>
      <c r="D947" s="40"/>
    </row>
    <row r="948" spans="1:4" ht="15.6" x14ac:dyDescent="0.25">
      <c r="A948" s="514"/>
      <c r="B948" s="9" t="s">
        <v>1254</v>
      </c>
      <c r="C948" s="44"/>
      <c r="D948" s="40"/>
    </row>
    <row r="949" spans="1:4" ht="16.2" thickBot="1" x14ac:dyDescent="0.3">
      <c r="A949" s="515"/>
      <c r="B949" s="10" t="s">
        <v>1255</v>
      </c>
      <c r="C949" s="45"/>
      <c r="D949" s="40"/>
    </row>
    <row r="950" spans="1:4" ht="15.6" x14ac:dyDescent="0.25">
      <c r="A950" s="513">
        <v>35084</v>
      </c>
      <c r="B950" s="9" t="s">
        <v>1256</v>
      </c>
      <c r="C950" s="46">
        <v>1.1322000000000001</v>
      </c>
      <c r="D950" s="40"/>
    </row>
    <row r="951" spans="1:4" ht="15.6" x14ac:dyDescent="0.25">
      <c r="A951" s="514"/>
      <c r="B951" s="9" t="s">
        <v>1257</v>
      </c>
      <c r="C951" s="44"/>
      <c r="D951" s="40"/>
    </row>
    <row r="952" spans="1:4" ht="15.6" x14ac:dyDescent="0.25">
      <c r="A952" s="514"/>
      <c r="B952" s="9" t="s">
        <v>1258</v>
      </c>
      <c r="C952" s="44"/>
      <c r="D952" s="40"/>
    </row>
    <row r="953" spans="1:4" ht="15.6" x14ac:dyDescent="0.25">
      <c r="A953" s="514"/>
      <c r="B953" s="9" t="s">
        <v>1259</v>
      </c>
      <c r="C953" s="44"/>
      <c r="D953" s="40"/>
    </row>
    <row r="954" spans="1:4" ht="15.6" x14ac:dyDescent="0.25">
      <c r="A954" s="514"/>
      <c r="B954" s="9" t="s">
        <v>1260</v>
      </c>
      <c r="C954" s="44"/>
      <c r="D954" s="40"/>
    </row>
    <row r="955" spans="1:4" ht="15.6" x14ac:dyDescent="0.25">
      <c r="A955" s="514"/>
      <c r="B955" s="9" t="s">
        <v>1261</v>
      </c>
      <c r="C955" s="44"/>
      <c r="D955" s="40"/>
    </row>
    <row r="956" spans="1:4" ht="16.2" thickBot="1" x14ac:dyDescent="0.3">
      <c r="A956" s="515"/>
      <c r="B956" s="10" t="s">
        <v>1262</v>
      </c>
      <c r="C956" s="45"/>
      <c r="D956" s="40"/>
    </row>
    <row r="957" spans="1:4" ht="15.6" x14ac:dyDescent="0.25">
      <c r="A957" s="513">
        <v>35300</v>
      </c>
      <c r="B957" s="9" t="s">
        <v>1263</v>
      </c>
      <c r="C957" s="46">
        <v>1.1556</v>
      </c>
      <c r="D957" s="40"/>
    </row>
    <row r="958" spans="1:4" ht="16.2" thickBot="1" x14ac:dyDescent="0.3">
      <c r="A958" s="515"/>
      <c r="B958" s="10" t="s">
        <v>1264</v>
      </c>
      <c r="C958" s="45"/>
      <c r="D958" s="40"/>
    </row>
    <row r="959" spans="1:4" ht="15.6" x14ac:dyDescent="0.25">
      <c r="A959" s="513">
        <v>35380</v>
      </c>
      <c r="B959" s="9" t="s">
        <v>1265</v>
      </c>
      <c r="C959" s="46">
        <v>0.90259999999999996</v>
      </c>
      <c r="D959" s="40"/>
    </row>
    <row r="960" spans="1:4" ht="15.6" x14ac:dyDescent="0.25">
      <c r="A960" s="514"/>
      <c r="B960" s="9" t="s">
        <v>1266</v>
      </c>
      <c r="C960" s="44"/>
      <c r="D960" s="40"/>
    </row>
    <row r="961" spans="1:4" ht="15.6" x14ac:dyDescent="0.25">
      <c r="A961" s="514"/>
      <c r="B961" s="9" t="s">
        <v>1267</v>
      </c>
      <c r="C961" s="44"/>
      <c r="D961" s="40"/>
    </row>
    <row r="962" spans="1:4" ht="15.6" x14ac:dyDescent="0.25">
      <c r="A962" s="514"/>
      <c r="B962" s="9" t="s">
        <v>1268</v>
      </c>
      <c r="C962" s="44"/>
      <c r="D962" s="40"/>
    </row>
    <row r="963" spans="1:4" ht="15.6" x14ac:dyDescent="0.25">
      <c r="A963" s="514"/>
      <c r="B963" s="9" t="s">
        <v>1269</v>
      </c>
      <c r="C963" s="44"/>
      <c r="D963" s="40"/>
    </row>
    <row r="964" spans="1:4" ht="15.6" x14ac:dyDescent="0.25">
      <c r="A964" s="514"/>
      <c r="B964" s="9" t="s">
        <v>1270</v>
      </c>
      <c r="C964" s="44"/>
      <c r="D964" s="40"/>
    </row>
    <row r="965" spans="1:4" ht="15.6" x14ac:dyDescent="0.25">
      <c r="A965" s="514"/>
      <c r="B965" s="9" t="s">
        <v>1271</v>
      </c>
      <c r="C965" s="44"/>
      <c r="D965" s="40"/>
    </row>
    <row r="966" spans="1:4" ht="16.2" thickBot="1" x14ac:dyDescent="0.3">
      <c r="A966" s="515"/>
      <c r="B966" s="10" t="s">
        <v>1272</v>
      </c>
      <c r="C966" s="45"/>
      <c r="D966" s="40"/>
    </row>
    <row r="967" spans="1:4" ht="15.6" x14ac:dyDescent="0.25">
      <c r="A967" s="513">
        <v>35644</v>
      </c>
      <c r="B967" s="9" t="s">
        <v>1273</v>
      </c>
      <c r="C967" s="46">
        <v>1.3051999999999999</v>
      </c>
      <c r="D967" s="40"/>
    </row>
    <row r="968" spans="1:4" ht="15.6" x14ac:dyDescent="0.25">
      <c r="A968" s="514"/>
      <c r="B968" s="9" t="s">
        <v>1274</v>
      </c>
      <c r="C968" s="44"/>
      <c r="D968" s="40"/>
    </row>
    <row r="969" spans="1:4" ht="15.6" x14ac:dyDescent="0.25">
      <c r="A969" s="514"/>
      <c r="B969" s="9" t="s">
        <v>1275</v>
      </c>
      <c r="C969" s="44"/>
      <c r="D969" s="40"/>
    </row>
    <row r="970" spans="1:4" ht="15.6" x14ac:dyDescent="0.25">
      <c r="A970" s="514"/>
      <c r="B970" s="9" t="s">
        <v>1276</v>
      </c>
      <c r="C970" s="44"/>
      <c r="D970" s="40"/>
    </row>
    <row r="971" spans="1:4" ht="15.6" x14ac:dyDescent="0.25">
      <c r="A971" s="514"/>
      <c r="B971" s="9" t="s">
        <v>1277</v>
      </c>
      <c r="C971" s="44"/>
      <c r="D971" s="40"/>
    </row>
    <row r="972" spans="1:4" ht="15.6" x14ac:dyDescent="0.25">
      <c r="A972" s="514"/>
      <c r="B972" s="9" t="s">
        <v>1278</v>
      </c>
      <c r="C972" s="44"/>
      <c r="D972" s="40"/>
    </row>
    <row r="973" spans="1:4" ht="15.6" x14ac:dyDescent="0.25">
      <c r="A973" s="514"/>
      <c r="B973" s="9" t="s">
        <v>1279</v>
      </c>
      <c r="C973" s="44"/>
      <c r="D973" s="40"/>
    </row>
    <row r="974" spans="1:4" ht="15.6" x14ac:dyDescent="0.25">
      <c r="A974" s="514"/>
      <c r="B974" s="9" t="s">
        <v>1280</v>
      </c>
      <c r="C974" s="44"/>
      <c r="D974" s="40"/>
    </row>
    <row r="975" spans="1:4" ht="15.6" x14ac:dyDescent="0.25">
      <c r="A975" s="514"/>
      <c r="B975" s="9" t="s">
        <v>1281</v>
      </c>
      <c r="C975" s="44"/>
      <c r="D975" s="40"/>
    </row>
    <row r="976" spans="1:4" ht="15.6" x14ac:dyDescent="0.25">
      <c r="A976" s="514"/>
      <c r="B976" s="9" t="s">
        <v>1282</v>
      </c>
      <c r="C976" s="44"/>
      <c r="D976" s="40"/>
    </row>
    <row r="977" spans="1:4" ht="15.6" x14ac:dyDescent="0.25">
      <c r="A977" s="514"/>
      <c r="B977" s="9" t="s">
        <v>1283</v>
      </c>
      <c r="C977" s="44"/>
      <c r="D977" s="40"/>
    </row>
    <row r="978" spans="1:4" ht="16.2" thickBot="1" x14ac:dyDescent="0.3">
      <c r="A978" s="515"/>
      <c r="B978" s="10" t="s">
        <v>1284</v>
      </c>
      <c r="C978" s="45"/>
      <c r="D978" s="40"/>
    </row>
    <row r="979" spans="1:4" ht="15.6" x14ac:dyDescent="0.25">
      <c r="A979" s="513">
        <v>35660</v>
      </c>
      <c r="B979" s="9" t="s">
        <v>1285</v>
      </c>
      <c r="C979" s="46">
        <v>0.86529999999999996</v>
      </c>
      <c r="D979" s="40"/>
    </row>
    <row r="980" spans="1:4" ht="16.2" thickBot="1" x14ac:dyDescent="0.3">
      <c r="A980" s="515"/>
      <c r="B980" s="10" t="s">
        <v>1286</v>
      </c>
      <c r="C980" s="45"/>
      <c r="D980" s="40"/>
    </row>
    <row r="981" spans="1:4" ht="15.6" x14ac:dyDescent="0.25">
      <c r="A981" s="513">
        <v>35980</v>
      </c>
      <c r="B981" s="9" t="s">
        <v>1287</v>
      </c>
      <c r="C981" s="46">
        <v>1.1227</v>
      </c>
      <c r="D981" s="40"/>
    </row>
    <row r="982" spans="1:4" ht="16.2" thickBot="1" x14ac:dyDescent="0.3">
      <c r="A982" s="515"/>
      <c r="B982" s="10" t="s">
        <v>1288</v>
      </c>
      <c r="C982" s="45"/>
      <c r="D982" s="40"/>
    </row>
    <row r="983" spans="1:4" ht="15.6" x14ac:dyDescent="0.25">
      <c r="A983" s="513">
        <v>36084</v>
      </c>
      <c r="B983" s="9" t="s">
        <v>1289</v>
      </c>
      <c r="C983" s="46">
        <v>1.6080000000000001</v>
      </c>
      <c r="D983" s="40"/>
    </row>
    <row r="984" spans="1:4" ht="15.6" x14ac:dyDescent="0.25">
      <c r="A984" s="514"/>
      <c r="B984" s="9" t="s">
        <v>1290</v>
      </c>
      <c r="C984" s="44"/>
      <c r="D984" s="40"/>
    </row>
    <row r="985" spans="1:4" ht="16.2" thickBot="1" x14ac:dyDescent="0.3">
      <c r="A985" s="515"/>
      <c r="B985" s="10" t="s">
        <v>1291</v>
      </c>
      <c r="C985" s="45"/>
      <c r="D985" s="40"/>
    </row>
    <row r="986" spans="1:4" ht="15.6" x14ac:dyDescent="0.25">
      <c r="A986" s="513">
        <v>36100</v>
      </c>
      <c r="B986" s="9" t="s">
        <v>1292</v>
      </c>
      <c r="C986" s="46">
        <v>0.84489999999999998</v>
      </c>
      <c r="D986" s="40"/>
    </row>
    <row r="987" spans="1:4" ht="16.2" thickBot="1" x14ac:dyDescent="0.3">
      <c r="A987" s="515"/>
      <c r="B987" s="10" t="s">
        <v>1293</v>
      </c>
      <c r="C987" s="45"/>
      <c r="D987" s="40"/>
    </row>
    <row r="988" spans="1:4" ht="15.6" x14ac:dyDescent="0.25">
      <c r="A988" s="513">
        <v>36140</v>
      </c>
      <c r="B988" s="9" t="s">
        <v>1294</v>
      </c>
      <c r="C988" s="46">
        <v>1.0641</v>
      </c>
      <c r="D988" s="40"/>
    </row>
    <row r="989" spans="1:4" ht="16.2" thickBot="1" x14ac:dyDescent="0.3">
      <c r="A989" s="515"/>
      <c r="B989" s="10" t="s">
        <v>1295</v>
      </c>
      <c r="C989" s="45"/>
      <c r="D989" s="40"/>
    </row>
    <row r="990" spans="1:4" ht="15.6" x14ac:dyDescent="0.25">
      <c r="A990" s="513">
        <v>36220</v>
      </c>
      <c r="B990" s="9" t="s">
        <v>1296</v>
      </c>
      <c r="C990" s="46">
        <v>0.98089999999999999</v>
      </c>
      <c r="D990" s="40"/>
    </row>
    <row r="991" spans="1:4" ht="16.2" thickBot="1" x14ac:dyDescent="0.3">
      <c r="A991" s="515"/>
      <c r="B991" s="10" t="s">
        <v>1297</v>
      </c>
      <c r="C991" s="45"/>
      <c r="D991" s="40"/>
    </row>
    <row r="992" spans="1:4" ht="15.6" x14ac:dyDescent="0.25">
      <c r="A992" s="513">
        <v>36260</v>
      </c>
      <c r="B992" s="9" t="s">
        <v>1298</v>
      </c>
      <c r="C992" s="46">
        <v>0.92200000000000004</v>
      </c>
      <c r="D992" s="40"/>
    </row>
    <row r="993" spans="1:4" ht="15.6" x14ac:dyDescent="0.25">
      <c r="A993" s="514"/>
      <c r="B993" s="9" t="s">
        <v>1299</v>
      </c>
      <c r="C993" s="44"/>
      <c r="D993" s="40"/>
    </row>
    <row r="994" spans="1:4" ht="15.6" x14ac:dyDescent="0.25">
      <c r="A994" s="514"/>
      <c r="B994" s="9" t="s">
        <v>1300</v>
      </c>
      <c r="C994" s="44"/>
      <c r="D994" s="40"/>
    </row>
    <row r="995" spans="1:4" ht="16.2" thickBot="1" x14ac:dyDescent="0.3">
      <c r="A995" s="515"/>
      <c r="B995" s="10" t="s">
        <v>1301</v>
      </c>
      <c r="C995" s="45"/>
      <c r="D995" s="40"/>
    </row>
    <row r="996" spans="1:4" ht="15.6" x14ac:dyDescent="0.25">
      <c r="A996" s="513">
        <v>36420</v>
      </c>
      <c r="B996" s="9" t="s">
        <v>1302</v>
      </c>
      <c r="C996" s="46">
        <v>0.89339999999999997</v>
      </c>
      <c r="D996" s="40"/>
    </row>
    <row r="997" spans="1:4" ht="15.6" x14ac:dyDescent="0.25">
      <c r="A997" s="514"/>
      <c r="B997" s="9" t="s">
        <v>1303</v>
      </c>
      <c r="C997" s="44"/>
      <c r="D997" s="40"/>
    </row>
    <row r="998" spans="1:4" ht="15.6" x14ac:dyDescent="0.25">
      <c r="A998" s="514"/>
      <c r="B998" s="9" t="s">
        <v>1304</v>
      </c>
      <c r="C998" s="44"/>
      <c r="D998" s="40"/>
    </row>
    <row r="999" spans="1:4" ht="15.6" x14ac:dyDescent="0.25">
      <c r="A999" s="514"/>
      <c r="B999" s="9" t="s">
        <v>1305</v>
      </c>
      <c r="C999" s="44"/>
      <c r="D999" s="40"/>
    </row>
    <row r="1000" spans="1:4" ht="15.6" x14ac:dyDescent="0.25">
      <c r="A1000" s="514"/>
      <c r="B1000" s="9" t="s">
        <v>1306</v>
      </c>
      <c r="C1000" s="44"/>
      <c r="D1000" s="40"/>
    </row>
    <row r="1001" spans="1:4" ht="15.6" x14ac:dyDescent="0.25">
      <c r="A1001" s="514"/>
      <c r="B1001" s="9" t="s">
        <v>1307</v>
      </c>
      <c r="C1001" s="44"/>
      <c r="D1001" s="40"/>
    </row>
    <row r="1002" spans="1:4" ht="15.6" x14ac:dyDescent="0.25">
      <c r="A1002" s="514"/>
      <c r="B1002" s="9" t="s">
        <v>1308</v>
      </c>
      <c r="C1002" s="44"/>
      <c r="D1002" s="40"/>
    </row>
    <row r="1003" spans="1:4" ht="16.2" thickBot="1" x14ac:dyDescent="0.3">
      <c r="A1003" s="515"/>
      <c r="B1003" s="10" t="s">
        <v>1309</v>
      </c>
      <c r="C1003" s="45"/>
      <c r="D1003" s="40"/>
    </row>
    <row r="1004" spans="1:4" ht="15.6" x14ac:dyDescent="0.25">
      <c r="A1004" s="513">
        <v>36500</v>
      </c>
      <c r="B1004" s="9" t="s">
        <v>1310</v>
      </c>
      <c r="C1004" s="46">
        <v>1.1338999999999999</v>
      </c>
      <c r="D1004" s="40"/>
    </row>
    <row r="1005" spans="1:4" ht="16.2" thickBot="1" x14ac:dyDescent="0.3">
      <c r="A1005" s="515"/>
      <c r="B1005" s="10" t="s">
        <v>1311</v>
      </c>
      <c r="C1005" s="45"/>
      <c r="D1005" s="40"/>
    </row>
    <row r="1006" spans="1:4" ht="15.6" x14ac:dyDescent="0.25">
      <c r="A1006" s="513">
        <v>36540</v>
      </c>
      <c r="B1006" s="9" t="s">
        <v>1312</v>
      </c>
      <c r="C1006" s="46">
        <v>0.98640000000000005</v>
      </c>
      <c r="D1006" s="40"/>
    </row>
    <row r="1007" spans="1:4" ht="15.6" x14ac:dyDescent="0.25">
      <c r="A1007" s="514"/>
      <c r="B1007" s="9" t="s">
        <v>1313</v>
      </c>
      <c r="C1007" s="44"/>
      <c r="D1007" s="40"/>
    </row>
    <row r="1008" spans="1:4" ht="15.6" x14ac:dyDescent="0.25">
      <c r="A1008" s="514"/>
      <c r="B1008" s="9" t="s">
        <v>1314</v>
      </c>
      <c r="C1008" s="44"/>
      <c r="D1008" s="40"/>
    </row>
    <row r="1009" spans="1:4" ht="15.6" x14ac:dyDescent="0.25">
      <c r="A1009" s="514"/>
      <c r="B1009" s="9" t="s">
        <v>1315</v>
      </c>
      <c r="C1009" s="44"/>
      <c r="D1009" s="40"/>
    </row>
    <row r="1010" spans="1:4" ht="15.6" x14ac:dyDescent="0.25">
      <c r="A1010" s="514"/>
      <c r="B1010" s="9" t="s">
        <v>1316</v>
      </c>
      <c r="C1010" s="44"/>
      <c r="D1010" s="40"/>
    </row>
    <row r="1011" spans="1:4" ht="15.6" x14ac:dyDescent="0.25">
      <c r="A1011" s="514"/>
      <c r="B1011" s="9" t="s">
        <v>1317</v>
      </c>
      <c r="C1011" s="44"/>
      <c r="D1011" s="40"/>
    </row>
    <row r="1012" spans="1:4" ht="15.6" x14ac:dyDescent="0.25">
      <c r="A1012" s="514"/>
      <c r="B1012" s="9" t="s">
        <v>1318</v>
      </c>
      <c r="C1012" s="44"/>
      <c r="D1012" s="40"/>
    </row>
    <row r="1013" spans="1:4" ht="15.6" x14ac:dyDescent="0.25">
      <c r="A1013" s="514"/>
      <c r="B1013" s="9" t="s">
        <v>1319</v>
      </c>
      <c r="C1013" s="44"/>
      <c r="D1013" s="40"/>
    </row>
    <row r="1014" spans="1:4" ht="16.2" thickBot="1" x14ac:dyDescent="0.3">
      <c r="A1014" s="515"/>
      <c r="B1014" s="10" t="s">
        <v>1320</v>
      </c>
      <c r="C1014" s="45"/>
      <c r="D1014" s="40"/>
    </row>
    <row r="1015" spans="1:4" ht="15.6" x14ac:dyDescent="0.25">
      <c r="A1015" s="513">
        <v>36740</v>
      </c>
      <c r="B1015" s="9" t="s">
        <v>1321</v>
      </c>
      <c r="C1015" s="46">
        <v>0.91279999999999994</v>
      </c>
      <c r="D1015" s="40"/>
    </row>
    <row r="1016" spans="1:4" ht="15.6" x14ac:dyDescent="0.25">
      <c r="A1016" s="514"/>
      <c r="B1016" s="9" t="s">
        <v>1322</v>
      </c>
      <c r="C1016" s="44"/>
      <c r="D1016" s="40"/>
    </row>
    <row r="1017" spans="1:4" ht="15.6" x14ac:dyDescent="0.25">
      <c r="A1017" s="514"/>
      <c r="B1017" s="9" t="s">
        <v>1323</v>
      </c>
      <c r="C1017" s="44"/>
      <c r="D1017" s="40"/>
    </row>
    <row r="1018" spans="1:4" ht="15.6" x14ac:dyDescent="0.25">
      <c r="A1018" s="514"/>
      <c r="B1018" s="9" t="s">
        <v>1324</v>
      </c>
      <c r="C1018" s="44"/>
      <c r="D1018" s="40"/>
    </row>
    <row r="1019" spans="1:4" ht="16.2" thickBot="1" x14ac:dyDescent="0.3">
      <c r="A1019" s="515"/>
      <c r="B1019" s="10" t="s">
        <v>1325</v>
      </c>
      <c r="C1019" s="45"/>
      <c r="D1019" s="40"/>
    </row>
    <row r="1020" spans="1:4" ht="15.6" x14ac:dyDescent="0.25">
      <c r="A1020" s="513">
        <v>36780</v>
      </c>
      <c r="B1020" s="9" t="s">
        <v>1326</v>
      </c>
      <c r="C1020" s="46">
        <v>0.93189999999999995</v>
      </c>
      <c r="D1020" s="40"/>
    </row>
    <row r="1021" spans="1:4" ht="16.2" thickBot="1" x14ac:dyDescent="0.3">
      <c r="A1021" s="515"/>
      <c r="B1021" s="10" t="s">
        <v>1327</v>
      </c>
      <c r="C1021" s="45"/>
      <c r="D1021" s="40"/>
    </row>
    <row r="1022" spans="1:4" ht="15.6" x14ac:dyDescent="0.25">
      <c r="A1022" s="513">
        <v>36980</v>
      </c>
      <c r="B1022" s="9" t="s">
        <v>1328</v>
      </c>
      <c r="C1022" s="46">
        <v>0.82020000000000004</v>
      </c>
      <c r="D1022" s="40"/>
    </row>
    <row r="1023" spans="1:4" ht="15.6" x14ac:dyDescent="0.25">
      <c r="A1023" s="514"/>
      <c r="B1023" s="9" t="s">
        <v>1329</v>
      </c>
      <c r="C1023" s="44"/>
      <c r="D1023" s="40"/>
    </row>
    <row r="1024" spans="1:4" ht="15.6" x14ac:dyDescent="0.25">
      <c r="A1024" s="514"/>
      <c r="B1024" s="9" t="s">
        <v>1330</v>
      </c>
      <c r="C1024" s="44"/>
      <c r="D1024" s="40"/>
    </row>
    <row r="1025" spans="1:4" ht="16.2" thickBot="1" x14ac:dyDescent="0.3">
      <c r="A1025" s="515"/>
      <c r="B1025" s="10" t="s">
        <v>1331</v>
      </c>
      <c r="C1025" s="45"/>
      <c r="D1025" s="40"/>
    </row>
    <row r="1026" spans="1:4" ht="15.6" x14ac:dyDescent="0.25">
      <c r="A1026" s="513">
        <v>37100</v>
      </c>
      <c r="B1026" s="9" t="s">
        <v>1332</v>
      </c>
      <c r="C1026" s="46">
        <v>1.2829999999999999</v>
      </c>
      <c r="D1026" s="40"/>
    </row>
    <row r="1027" spans="1:4" ht="16.2" thickBot="1" x14ac:dyDescent="0.3">
      <c r="A1027" s="515"/>
      <c r="B1027" s="10" t="s">
        <v>1333</v>
      </c>
      <c r="C1027" s="45"/>
      <c r="D1027" s="40"/>
    </row>
    <row r="1028" spans="1:4" ht="15.6" x14ac:dyDescent="0.25">
      <c r="A1028" s="513">
        <v>37340</v>
      </c>
      <c r="B1028" s="9" t="s">
        <v>1334</v>
      </c>
      <c r="C1028" s="46">
        <v>0.9042</v>
      </c>
      <c r="D1028" s="40"/>
    </row>
    <row r="1029" spans="1:4" ht="16.2" thickBot="1" x14ac:dyDescent="0.3">
      <c r="A1029" s="515"/>
      <c r="B1029" s="10" t="s">
        <v>1335</v>
      </c>
      <c r="C1029" s="45"/>
      <c r="D1029" s="40"/>
    </row>
    <row r="1030" spans="1:4" ht="15.6" x14ac:dyDescent="0.25">
      <c r="A1030" s="513">
        <v>37380</v>
      </c>
      <c r="B1030" s="9" t="s">
        <v>1336</v>
      </c>
      <c r="C1030" s="46">
        <v>0.93730000000000002</v>
      </c>
      <c r="D1030" s="40"/>
    </row>
    <row r="1031" spans="1:4" ht="16.2" thickBot="1" x14ac:dyDescent="0.3">
      <c r="A1031" s="515"/>
      <c r="B1031" s="10" t="s">
        <v>1337</v>
      </c>
      <c r="C1031" s="45"/>
      <c r="D1031" s="40"/>
    </row>
    <row r="1032" spans="1:4" ht="15.6" x14ac:dyDescent="0.25">
      <c r="A1032" s="513">
        <v>37460</v>
      </c>
      <c r="B1032" s="9" t="s">
        <v>1338</v>
      </c>
      <c r="C1032" s="46">
        <v>0.83879999999999999</v>
      </c>
      <c r="D1032" s="40"/>
    </row>
    <row r="1033" spans="1:4" ht="16.2" thickBot="1" x14ac:dyDescent="0.3">
      <c r="A1033" s="515"/>
      <c r="B1033" s="10" t="s">
        <v>1339</v>
      </c>
      <c r="C1033" s="45"/>
      <c r="D1033" s="40"/>
    </row>
    <row r="1034" spans="1:4" ht="15.6" x14ac:dyDescent="0.25">
      <c r="A1034" s="513">
        <v>37620</v>
      </c>
      <c r="B1034" s="9" t="s">
        <v>1340</v>
      </c>
      <c r="C1034" s="46">
        <v>0.76470000000000005</v>
      </c>
      <c r="D1034" s="40"/>
    </row>
    <row r="1035" spans="1:4" ht="15.6" x14ac:dyDescent="0.25">
      <c r="A1035" s="514"/>
      <c r="B1035" s="9" t="s">
        <v>1341</v>
      </c>
      <c r="C1035" s="44"/>
      <c r="D1035" s="40"/>
    </row>
    <row r="1036" spans="1:4" ht="15.6" x14ac:dyDescent="0.25">
      <c r="A1036" s="514"/>
      <c r="B1036" s="9" t="s">
        <v>1342</v>
      </c>
      <c r="C1036" s="44"/>
      <c r="D1036" s="40"/>
    </row>
    <row r="1037" spans="1:4" ht="15.6" x14ac:dyDescent="0.25">
      <c r="A1037" s="514"/>
      <c r="B1037" s="9" t="s">
        <v>1343</v>
      </c>
      <c r="C1037" s="44"/>
      <c r="D1037" s="40"/>
    </row>
    <row r="1038" spans="1:4" ht="16.2" thickBot="1" x14ac:dyDescent="0.3">
      <c r="A1038" s="515"/>
      <c r="B1038" s="10" t="s">
        <v>1344</v>
      </c>
      <c r="C1038" s="45"/>
      <c r="D1038" s="40"/>
    </row>
    <row r="1039" spans="1:4" ht="15.6" x14ac:dyDescent="0.25">
      <c r="A1039" s="513">
        <v>37700</v>
      </c>
      <c r="B1039" s="9" t="s">
        <v>1345</v>
      </c>
      <c r="C1039" s="46">
        <v>0.78849999999999998</v>
      </c>
      <c r="D1039" s="40"/>
    </row>
    <row r="1040" spans="1:4" ht="15.6" x14ac:dyDescent="0.25">
      <c r="A1040" s="514"/>
      <c r="B1040" s="9" t="s">
        <v>1346</v>
      </c>
      <c r="C1040" s="44"/>
      <c r="D1040" s="40"/>
    </row>
    <row r="1041" spans="1:4" ht="16.2" thickBot="1" x14ac:dyDescent="0.3">
      <c r="A1041" s="515"/>
      <c r="B1041" s="10" t="s">
        <v>1347</v>
      </c>
      <c r="C1041" s="45"/>
      <c r="D1041" s="40"/>
    </row>
    <row r="1042" spans="1:4" ht="15.6" x14ac:dyDescent="0.25">
      <c r="A1042" s="513">
        <v>37764</v>
      </c>
      <c r="B1042" s="9" t="s">
        <v>1348</v>
      </c>
      <c r="C1042" s="46">
        <v>1.0698000000000001</v>
      </c>
      <c r="D1042" s="40"/>
    </row>
    <row r="1043" spans="1:4" ht="16.2" thickBot="1" x14ac:dyDescent="0.3">
      <c r="A1043" s="515"/>
      <c r="B1043" s="10" t="s">
        <v>1349</v>
      </c>
      <c r="C1043" s="45"/>
      <c r="D1043" s="40"/>
    </row>
    <row r="1044" spans="1:4" ht="15.6" x14ac:dyDescent="0.25">
      <c r="A1044" s="513">
        <v>37860</v>
      </c>
      <c r="B1044" s="9" t="s">
        <v>1350</v>
      </c>
      <c r="C1044" s="46">
        <v>0.80130000000000001</v>
      </c>
      <c r="D1044" s="40"/>
    </row>
    <row r="1045" spans="1:4" ht="15.6" x14ac:dyDescent="0.25">
      <c r="A1045" s="514"/>
      <c r="B1045" s="9" t="s">
        <v>1351</v>
      </c>
      <c r="C1045" s="44"/>
      <c r="D1045" s="40"/>
    </row>
    <row r="1046" spans="1:4" ht="16.2" thickBot="1" x14ac:dyDescent="0.3">
      <c r="A1046" s="515"/>
      <c r="B1046" s="10" t="s">
        <v>1352</v>
      </c>
      <c r="C1046" s="45"/>
      <c r="D1046" s="40"/>
    </row>
    <row r="1047" spans="1:4" ht="15.6" x14ac:dyDescent="0.25">
      <c r="A1047" s="513">
        <v>37900</v>
      </c>
      <c r="B1047" s="9" t="s">
        <v>1353</v>
      </c>
      <c r="C1047" s="46">
        <v>0.88300000000000001</v>
      </c>
      <c r="D1047" s="40"/>
    </row>
    <row r="1048" spans="1:4" ht="15.6" x14ac:dyDescent="0.25">
      <c r="A1048" s="514"/>
      <c r="B1048" s="9" t="s">
        <v>1354</v>
      </c>
      <c r="C1048" s="44"/>
      <c r="D1048" s="40"/>
    </row>
    <row r="1049" spans="1:4" ht="15.6" x14ac:dyDescent="0.25">
      <c r="A1049" s="514"/>
      <c r="B1049" s="9" t="s">
        <v>1355</v>
      </c>
      <c r="C1049" s="44"/>
      <c r="D1049" s="40"/>
    </row>
    <row r="1050" spans="1:4" ht="15.6" x14ac:dyDescent="0.25">
      <c r="A1050" s="514"/>
      <c r="B1050" s="9" t="s">
        <v>1356</v>
      </c>
      <c r="C1050" s="44"/>
      <c r="D1050" s="40"/>
    </row>
    <row r="1051" spans="1:4" ht="15.6" x14ac:dyDescent="0.25">
      <c r="A1051" s="514"/>
      <c r="B1051" s="9" t="s">
        <v>1357</v>
      </c>
      <c r="C1051" s="44"/>
      <c r="D1051" s="40"/>
    </row>
    <row r="1052" spans="1:4" ht="16.2" thickBot="1" x14ac:dyDescent="0.3">
      <c r="A1052" s="515"/>
      <c r="B1052" s="10" t="s">
        <v>1358</v>
      </c>
      <c r="C1052" s="45"/>
      <c r="D1052" s="40"/>
    </row>
    <row r="1053" spans="1:4" ht="15.6" x14ac:dyDescent="0.25">
      <c r="A1053" s="513">
        <v>37964</v>
      </c>
      <c r="B1053" s="9" t="s">
        <v>1359</v>
      </c>
      <c r="C1053" s="46">
        <v>1.0760000000000001</v>
      </c>
      <c r="D1053" s="40"/>
    </row>
    <row r="1054" spans="1:4" ht="15.6" x14ac:dyDescent="0.25">
      <c r="A1054" s="514"/>
      <c r="B1054" s="9" t="s">
        <v>1360</v>
      </c>
      <c r="C1054" s="44"/>
      <c r="D1054" s="40"/>
    </row>
    <row r="1055" spans="1:4" ht="15.6" x14ac:dyDescent="0.25">
      <c r="A1055" s="514"/>
      <c r="B1055" s="9" t="s">
        <v>1361</v>
      </c>
      <c r="C1055" s="44"/>
      <c r="D1055" s="40"/>
    </row>
    <row r="1056" spans="1:4" ht="15.6" x14ac:dyDescent="0.25">
      <c r="A1056" s="514"/>
      <c r="B1056" s="9" t="s">
        <v>1362</v>
      </c>
      <c r="C1056" s="44"/>
      <c r="D1056" s="40"/>
    </row>
    <row r="1057" spans="1:4" ht="15.6" x14ac:dyDescent="0.25">
      <c r="A1057" s="514"/>
      <c r="B1057" s="9" t="s">
        <v>1363</v>
      </c>
      <c r="C1057" s="44"/>
      <c r="D1057" s="40"/>
    </row>
    <row r="1058" spans="1:4" ht="16.2" thickBot="1" x14ac:dyDescent="0.3">
      <c r="A1058" s="515"/>
      <c r="B1058" s="10" t="s">
        <v>1364</v>
      </c>
      <c r="C1058" s="45"/>
      <c r="D1058" s="40"/>
    </row>
    <row r="1059" spans="1:4" ht="15.6" x14ac:dyDescent="0.25">
      <c r="A1059" s="513">
        <v>38060</v>
      </c>
      <c r="B1059" s="9" t="s">
        <v>1365</v>
      </c>
      <c r="C1059" s="46">
        <v>1.0566</v>
      </c>
      <c r="D1059" s="40"/>
    </row>
    <row r="1060" spans="1:4" ht="15.6" x14ac:dyDescent="0.25">
      <c r="A1060" s="514"/>
      <c r="B1060" s="9" t="s">
        <v>1366</v>
      </c>
      <c r="C1060" s="44"/>
      <c r="D1060" s="40"/>
    </row>
    <row r="1061" spans="1:4" ht="16.2" thickBot="1" x14ac:dyDescent="0.3">
      <c r="A1061" s="515"/>
      <c r="B1061" s="10" t="s">
        <v>1367</v>
      </c>
      <c r="C1061" s="45"/>
      <c r="D1061" s="40"/>
    </row>
    <row r="1062" spans="1:4" ht="15.6" x14ac:dyDescent="0.25">
      <c r="A1062" s="513">
        <v>38220</v>
      </c>
      <c r="B1062" s="9" t="s">
        <v>1368</v>
      </c>
      <c r="C1062" s="46">
        <v>0.77</v>
      </c>
      <c r="D1062" s="40"/>
    </row>
    <row r="1063" spans="1:4" ht="15.6" x14ac:dyDescent="0.25">
      <c r="A1063" s="514"/>
      <c r="B1063" s="9" t="s">
        <v>1369</v>
      </c>
      <c r="C1063" s="44"/>
      <c r="D1063" s="40"/>
    </row>
    <row r="1064" spans="1:4" ht="15.6" x14ac:dyDescent="0.25">
      <c r="A1064" s="514"/>
      <c r="B1064" s="9" t="s">
        <v>1370</v>
      </c>
      <c r="C1064" s="44"/>
      <c r="D1064" s="40"/>
    </row>
    <row r="1065" spans="1:4" ht="16.2" thickBot="1" x14ac:dyDescent="0.3">
      <c r="A1065" s="515"/>
      <c r="B1065" s="10" t="s">
        <v>1371</v>
      </c>
      <c r="C1065" s="45"/>
      <c r="D1065" s="40"/>
    </row>
    <row r="1066" spans="1:4" ht="15.6" x14ac:dyDescent="0.25">
      <c r="A1066" s="513">
        <v>38300</v>
      </c>
      <c r="B1066" s="9" t="s">
        <v>1372</v>
      </c>
      <c r="C1066" s="46">
        <v>0.8669</v>
      </c>
      <c r="D1066" s="40"/>
    </row>
    <row r="1067" spans="1:4" ht="15.6" x14ac:dyDescent="0.25">
      <c r="A1067" s="514"/>
      <c r="B1067" s="9" t="s">
        <v>1373</v>
      </c>
      <c r="C1067" s="44"/>
      <c r="D1067" s="40"/>
    </row>
    <row r="1068" spans="1:4" ht="15.6" x14ac:dyDescent="0.25">
      <c r="A1068" s="514"/>
      <c r="B1068" s="9" t="s">
        <v>1374</v>
      </c>
      <c r="C1068" s="44"/>
      <c r="D1068" s="40"/>
    </row>
    <row r="1069" spans="1:4" ht="15.6" x14ac:dyDescent="0.25">
      <c r="A1069" s="514"/>
      <c r="B1069" s="9" t="s">
        <v>1375</v>
      </c>
      <c r="C1069" s="44"/>
      <c r="D1069" s="40"/>
    </row>
    <row r="1070" spans="1:4" ht="15.6" x14ac:dyDescent="0.25">
      <c r="A1070" s="514"/>
      <c r="B1070" s="9" t="s">
        <v>1376</v>
      </c>
      <c r="C1070" s="44"/>
      <c r="D1070" s="40"/>
    </row>
    <row r="1071" spans="1:4" ht="15.6" x14ac:dyDescent="0.25">
      <c r="A1071" s="514"/>
      <c r="B1071" s="9" t="s">
        <v>1377</v>
      </c>
      <c r="C1071" s="44"/>
      <c r="D1071" s="40"/>
    </row>
    <row r="1072" spans="1:4" ht="15.6" x14ac:dyDescent="0.25">
      <c r="A1072" s="514"/>
      <c r="B1072" s="9" t="s">
        <v>1378</v>
      </c>
      <c r="C1072" s="44"/>
      <c r="D1072" s="40"/>
    </row>
    <row r="1073" spans="1:4" ht="16.2" thickBot="1" x14ac:dyDescent="0.3">
      <c r="A1073" s="515"/>
      <c r="B1073" s="10" t="s">
        <v>1379</v>
      </c>
      <c r="C1073" s="45"/>
      <c r="D1073" s="40"/>
    </row>
    <row r="1074" spans="1:4" ht="15.6" x14ac:dyDescent="0.25">
      <c r="A1074" s="513">
        <v>38340</v>
      </c>
      <c r="B1074" s="9" t="s">
        <v>1380</v>
      </c>
      <c r="C1074" s="46">
        <v>1.0616000000000001</v>
      </c>
      <c r="D1074" s="40"/>
    </row>
    <row r="1075" spans="1:4" ht="16.2" thickBot="1" x14ac:dyDescent="0.3">
      <c r="A1075" s="515"/>
      <c r="B1075" s="10" t="s">
        <v>1381</v>
      </c>
      <c r="C1075" s="45"/>
      <c r="D1075" s="40"/>
    </row>
    <row r="1076" spans="1:4" ht="15.6" x14ac:dyDescent="0.25">
      <c r="A1076" s="513">
        <v>38540</v>
      </c>
      <c r="B1076" s="9" t="s">
        <v>1382</v>
      </c>
      <c r="C1076" s="46">
        <v>0.94259999999999999</v>
      </c>
      <c r="D1076" s="40"/>
    </row>
    <row r="1077" spans="1:4" ht="15.6" x14ac:dyDescent="0.25">
      <c r="A1077" s="514"/>
      <c r="B1077" s="9" t="s">
        <v>1383</v>
      </c>
      <c r="C1077" s="44"/>
      <c r="D1077" s="40"/>
    </row>
    <row r="1078" spans="1:4" ht="16.2" thickBot="1" x14ac:dyDescent="0.3">
      <c r="A1078" s="515"/>
      <c r="B1078" s="10" t="s">
        <v>1384</v>
      </c>
      <c r="C1078" s="45"/>
      <c r="D1078" s="40"/>
    </row>
    <row r="1079" spans="1:4" ht="15.6" x14ac:dyDescent="0.25">
      <c r="A1079" s="513">
        <v>38660</v>
      </c>
      <c r="B1079" s="9" t="s">
        <v>1385</v>
      </c>
      <c r="C1079" s="46">
        <v>0.41849999999999998</v>
      </c>
      <c r="D1079" s="40"/>
    </row>
    <row r="1080" spans="1:4" ht="15.6" x14ac:dyDescent="0.25">
      <c r="A1080" s="514"/>
      <c r="B1080" s="9" t="s">
        <v>1386</v>
      </c>
      <c r="C1080" s="44"/>
      <c r="D1080" s="40"/>
    </row>
    <row r="1081" spans="1:4" ht="15.6" x14ac:dyDescent="0.25">
      <c r="A1081" s="514"/>
      <c r="B1081" s="9" t="s">
        <v>1387</v>
      </c>
      <c r="C1081" s="44"/>
      <c r="D1081" s="40"/>
    </row>
    <row r="1082" spans="1:4" ht="16.2" thickBot="1" x14ac:dyDescent="0.3">
      <c r="A1082" s="515"/>
      <c r="B1082" s="10" t="s">
        <v>1388</v>
      </c>
      <c r="C1082" s="45"/>
      <c r="D1082" s="40"/>
    </row>
    <row r="1083" spans="1:4" ht="15.6" x14ac:dyDescent="0.25">
      <c r="A1083" s="513">
        <v>38860</v>
      </c>
      <c r="B1083" s="9" t="s">
        <v>1389</v>
      </c>
      <c r="C1083" s="46">
        <v>0.96609999999999996</v>
      </c>
      <c r="D1083" s="40"/>
    </row>
    <row r="1084" spans="1:4" ht="15.6" x14ac:dyDescent="0.25">
      <c r="A1084" s="514"/>
      <c r="B1084" s="9" t="s">
        <v>1390</v>
      </c>
      <c r="C1084" s="44"/>
      <c r="D1084" s="40"/>
    </row>
    <row r="1085" spans="1:4" ht="15.6" x14ac:dyDescent="0.25">
      <c r="A1085" s="514"/>
      <c r="B1085" s="9" t="s">
        <v>1391</v>
      </c>
      <c r="C1085" s="44"/>
      <c r="D1085" s="40"/>
    </row>
    <row r="1086" spans="1:4" ht="16.2" thickBot="1" x14ac:dyDescent="0.3">
      <c r="A1086" s="515"/>
      <c r="B1086" s="10" t="s">
        <v>1392</v>
      </c>
      <c r="C1086" s="45"/>
      <c r="D1086" s="40"/>
    </row>
    <row r="1087" spans="1:4" ht="15.6" x14ac:dyDescent="0.25">
      <c r="A1087" s="513">
        <v>38900</v>
      </c>
      <c r="B1087" s="9" t="s">
        <v>1393</v>
      </c>
      <c r="C1087" s="46">
        <v>1.1454</v>
      </c>
      <c r="D1087" s="40"/>
    </row>
    <row r="1088" spans="1:4" ht="15.6" x14ac:dyDescent="0.25">
      <c r="A1088" s="514"/>
      <c r="B1088" s="9" t="s">
        <v>1394</v>
      </c>
      <c r="C1088" s="44"/>
      <c r="D1088" s="40"/>
    </row>
    <row r="1089" spans="1:4" ht="15.6" x14ac:dyDescent="0.25">
      <c r="A1089" s="514"/>
      <c r="B1089" s="9" t="s">
        <v>1395</v>
      </c>
      <c r="C1089" s="44"/>
      <c r="D1089" s="40"/>
    </row>
    <row r="1090" spans="1:4" ht="15.6" x14ac:dyDescent="0.25">
      <c r="A1090" s="514"/>
      <c r="B1090" s="9" t="s">
        <v>1396</v>
      </c>
      <c r="C1090" s="44"/>
      <c r="D1090" s="40"/>
    </row>
    <row r="1091" spans="1:4" ht="15.6" x14ac:dyDescent="0.25">
      <c r="A1091" s="514"/>
      <c r="B1091" s="9" t="s">
        <v>1397</v>
      </c>
      <c r="C1091" s="44"/>
      <c r="D1091" s="40"/>
    </row>
    <row r="1092" spans="1:4" ht="15.6" x14ac:dyDescent="0.25">
      <c r="A1092" s="514"/>
      <c r="B1092" s="9" t="s">
        <v>1398</v>
      </c>
      <c r="C1092" s="44"/>
      <c r="D1092" s="40"/>
    </row>
    <row r="1093" spans="1:4" ht="15.6" x14ac:dyDescent="0.25">
      <c r="A1093" s="514"/>
      <c r="B1093" s="9" t="s">
        <v>1399</v>
      </c>
      <c r="C1093" s="44"/>
      <c r="D1093" s="40"/>
    </row>
    <row r="1094" spans="1:4" ht="16.2" thickBot="1" x14ac:dyDescent="0.3">
      <c r="A1094" s="515"/>
      <c r="B1094" s="10" t="s">
        <v>1400</v>
      </c>
      <c r="C1094" s="45"/>
      <c r="D1094" s="40"/>
    </row>
    <row r="1095" spans="1:4" ht="15.6" x14ac:dyDescent="0.25">
      <c r="A1095" s="513">
        <v>38940</v>
      </c>
      <c r="B1095" s="9" t="s">
        <v>654</v>
      </c>
      <c r="C1095" s="46">
        <v>0.97840000000000005</v>
      </c>
      <c r="D1095" s="40"/>
    </row>
    <row r="1096" spans="1:4" ht="15.6" x14ac:dyDescent="0.25">
      <c r="A1096" s="514"/>
      <c r="B1096" s="9" t="s">
        <v>1401</v>
      </c>
      <c r="C1096" s="44"/>
      <c r="D1096" s="40"/>
    </row>
    <row r="1097" spans="1:4" ht="16.2" thickBot="1" x14ac:dyDescent="0.3">
      <c r="A1097" s="515"/>
      <c r="B1097" s="10" t="s">
        <v>1402</v>
      </c>
      <c r="C1097" s="45"/>
      <c r="D1097" s="40"/>
    </row>
    <row r="1098" spans="1:4" ht="15.6" x14ac:dyDescent="0.25">
      <c r="A1098" s="513">
        <v>39100</v>
      </c>
      <c r="B1098" s="9" t="s">
        <v>1403</v>
      </c>
      <c r="C1098" s="46">
        <v>1.1338999999999999</v>
      </c>
      <c r="D1098" s="40"/>
    </row>
    <row r="1099" spans="1:4" ht="15.6" x14ac:dyDescent="0.25">
      <c r="A1099" s="514"/>
      <c r="B1099" s="9" t="s">
        <v>1404</v>
      </c>
      <c r="C1099" s="44"/>
      <c r="D1099" s="40"/>
    </row>
    <row r="1100" spans="1:4" ht="16.2" thickBot="1" x14ac:dyDescent="0.3">
      <c r="A1100" s="515"/>
      <c r="B1100" s="10" t="s">
        <v>1405</v>
      </c>
      <c r="C1100" s="45"/>
      <c r="D1100" s="40"/>
    </row>
    <row r="1101" spans="1:4" ht="15.6" x14ac:dyDescent="0.25">
      <c r="A1101" s="513">
        <v>39140</v>
      </c>
      <c r="B1101" s="9" t="s">
        <v>1406</v>
      </c>
      <c r="C1101" s="46">
        <v>1.2261</v>
      </c>
      <c r="D1101" s="40"/>
    </row>
    <row r="1102" spans="1:4" ht="16.2" thickBot="1" x14ac:dyDescent="0.3">
      <c r="A1102" s="515"/>
      <c r="B1102" s="10" t="s">
        <v>1407</v>
      </c>
      <c r="C1102" s="45"/>
      <c r="D1102" s="40"/>
    </row>
    <row r="1103" spans="1:4" ht="15.6" x14ac:dyDescent="0.25">
      <c r="A1103" s="513">
        <v>39300</v>
      </c>
      <c r="B1103" s="9" t="s">
        <v>655</v>
      </c>
      <c r="C1103" s="46">
        <v>1.0639000000000001</v>
      </c>
      <c r="D1103" s="40"/>
    </row>
    <row r="1104" spans="1:4" ht="15.6" x14ac:dyDescent="0.25">
      <c r="A1104" s="514"/>
      <c r="B1104" s="9" t="s">
        <v>1408</v>
      </c>
      <c r="C1104" s="44"/>
      <c r="D1104" s="40"/>
    </row>
    <row r="1105" spans="1:4" ht="15.6" x14ac:dyDescent="0.25">
      <c r="A1105" s="514"/>
      <c r="B1105" s="9" t="s">
        <v>1409</v>
      </c>
      <c r="C1105" s="44"/>
      <c r="D1105" s="40"/>
    </row>
    <row r="1106" spans="1:4" ht="15.6" x14ac:dyDescent="0.25">
      <c r="A1106" s="514"/>
      <c r="B1106" s="9" t="s">
        <v>1410</v>
      </c>
      <c r="C1106" s="44"/>
      <c r="D1106" s="40"/>
    </row>
    <row r="1107" spans="1:4" ht="15.6" x14ac:dyDescent="0.25">
      <c r="A1107" s="514"/>
      <c r="B1107" s="9" t="s">
        <v>1411</v>
      </c>
      <c r="C1107" s="44"/>
      <c r="D1107" s="40"/>
    </row>
    <row r="1108" spans="1:4" ht="15.6" x14ac:dyDescent="0.25">
      <c r="A1108" s="514"/>
      <c r="B1108" s="9" t="s">
        <v>1412</v>
      </c>
      <c r="C1108" s="44"/>
      <c r="D1108" s="40"/>
    </row>
    <row r="1109" spans="1:4" ht="16.2" thickBot="1" x14ac:dyDescent="0.3">
      <c r="A1109" s="515"/>
      <c r="B1109" s="10" t="s">
        <v>1413</v>
      </c>
      <c r="C1109" s="45"/>
      <c r="D1109" s="40"/>
    </row>
    <row r="1110" spans="1:4" ht="15.6" x14ac:dyDescent="0.25">
      <c r="A1110" s="513">
        <v>39340</v>
      </c>
      <c r="B1110" s="9" t="s">
        <v>1414</v>
      </c>
      <c r="C1110" s="46">
        <v>0.94040000000000001</v>
      </c>
      <c r="D1110" s="40"/>
    </row>
    <row r="1111" spans="1:4" ht="15.6" x14ac:dyDescent="0.25">
      <c r="A1111" s="514"/>
      <c r="B1111" s="9" t="s">
        <v>1415</v>
      </c>
      <c r="C1111" s="44"/>
      <c r="D1111" s="40"/>
    </row>
    <row r="1112" spans="1:4" ht="16.2" thickBot="1" x14ac:dyDescent="0.3">
      <c r="A1112" s="515"/>
      <c r="B1112" s="10" t="s">
        <v>1416</v>
      </c>
      <c r="C1112" s="45"/>
      <c r="D1112" s="40"/>
    </row>
    <row r="1113" spans="1:4" ht="15.6" x14ac:dyDescent="0.25">
      <c r="A1113" s="513">
        <v>39380</v>
      </c>
      <c r="B1113" s="9" t="s">
        <v>1417</v>
      </c>
      <c r="C1113" s="46">
        <v>0.86680000000000001</v>
      </c>
      <c r="D1113" s="40"/>
    </row>
    <row r="1114" spans="1:4" ht="16.2" thickBot="1" x14ac:dyDescent="0.3">
      <c r="A1114" s="515"/>
      <c r="B1114" s="10" t="s">
        <v>1418</v>
      </c>
      <c r="C1114" s="45"/>
      <c r="D1114" s="40"/>
    </row>
    <row r="1115" spans="1:4" ht="15.6" x14ac:dyDescent="0.25">
      <c r="A1115" s="513">
        <v>39460</v>
      </c>
      <c r="B1115" s="9" t="s">
        <v>1419</v>
      </c>
      <c r="C1115" s="46">
        <v>0.88009999999999999</v>
      </c>
      <c r="D1115" s="40"/>
    </row>
    <row r="1116" spans="1:4" ht="16.2" thickBot="1" x14ac:dyDescent="0.3">
      <c r="A1116" s="515"/>
      <c r="B1116" s="10" t="s">
        <v>1420</v>
      </c>
      <c r="C1116" s="45"/>
      <c r="D1116" s="40"/>
    </row>
    <row r="1117" spans="1:4" ht="15.6" x14ac:dyDescent="0.25">
      <c r="A1117" s="513">
        <v>39540</v>
      </c>
      <c r="B1117" s="9" t="s">
        <v>1421</v>
      </c>
      <c r="C1117" s="46">
        <v>0.86299999999999999</v>
      </c>
      <c r="D1117" s="40"/>
    </row>
    <row r="1118" spans="1:4" ht="16.2" thickBot="1" x14ac:dyDescent="0.3">
      <c r="A1118" s="515"/>
      <c r="B1118" s="10" t="s">
        <v>1422</v>
      </c>
      <c r="C1118" s="45"/>
      <c r="D1118" s="40"/>
    </row>
    <row r="1119" spans="1:4" ht="15.6" x14ac:dyDescent="0.25">
      <c r="A1119" s="513">
        <v>39580</v>
      </c>
      <c r="B1119" s="9" t="s">
        <v>1423</v>
      </c>
      <c r="C1119" s="46">
        <v>0.96479999999999999</v>
      </c>
      <c r="D1119" s="40"/>
    </row>
    <row r="1120" spans="1:4" ht="15.6" x14ac:dyDescent="0.25">
      <c r="A1120" s="514"/>
      <c r="B1120" s="9" t="s">
        <v>1424</v>
      </c>
      <c r="C1120" s="44"/>
      <c r="D1120" s="40"/>
    </row>
    <row r="1121" spans="1:4" ht="15.6" x14ac:dyDescent="0.25">
      <c r="A1121" s="514"/>
      <c r="B1121" s="9" t="s">
        <v>1425</v>
      </c>
      <c r="C1121" s="44"/>
      <c r="D1121" s="40"/>
    </row>
    <row r="1122" spans="1:4" ht="16.2" thickBot="1" x14ac:dyDescent="0.3">
      <c r="A1122" s="515"/>
      <c r="B1122" s="10" t="s">
        <v>1426</v>
      </c>
      <c r="C1122" s="45"/>
      <c r="D1122" s="40"/>
    </row>
    <row r="1123" spans="1:4" ht="15.6" x14ac:dyDescent="0.25">
      <c r="A1123" s="513">
        <v>39660</v>
      </c>
      <c r="B1123" s="9" t="s">
        <v>1427</v>
      </c>
      <c r="C1123" s="46">
        <v>1.0203</v>
      </c>
      <c r="D1123" s="40"/>
    </row>
    <row r="1124" spans="1:4" ht="15.6" x14ac:dyDescent="0.25">
      <c r="A1124" s="514"/>
      <c r="B1124" s="9" t="s">
        <v>1428</v>
      </c>
      <c r="C1124" s="44"/>
      <c r="D1124" s="40"/>
    </row>
    <row r="1125" spans="1:4" ht="16.2" thickBot="1" x14ac:dyDescent="0.3">
      <c r="A1125" s="515"/>
      <c r="B1125" s="10" t="s">
        <v>1429</v>
      </c>
      <c r="C1125" s="45"/>
      <c r="D1125" s="40"/>
    </row>
    <row r="1126" spans="1:4" ht="15.6" x14ac:dyDescent="0.25">
      <c r="A1126" s="513">
        <v>39740</v>
      </c>
      <c r="B1126" s="9" t="s">
        <v>1430</v>
      </c>
      <c r="C1126" s="46">
        <v>0.92120000000000002</v>
      </c>
      <c r="D1126" s="40"/>
    </row>
    <row r="1127" spans="1:4" ht="16.2" thickBot="1" x14ac:dyDescent="0.3">
      <c r="A1127" s="515"/>
      <c r="B1127" s="10" t="s">
        <v>1431</v>
      </c>
      <c r="C1127" s="45"/>
      <c r="D1127" s="40"/>
    </row>
    <row r="1128" spans="1:4" ht="15.6" x14ac:dyDescent="0.25">
      <c r="A1128" s="513">
        <v>39820</v>
      </c>
      <c r="B1128" s="9" t="s">
        <v>1432</v>
      </c>
      <c r="C1128" s="46">
        <v>1.5584</v>
      </c>
      <c r="D1128" s="40"/>
    </row>
    <row r="1129" spans="1:4" ht="16.2" thickBot="1" x14ac:dyDescent="0.3">
      <c r="A1129" s="515"/>
      <c r="B1129" s="10" t="s">
        <v>1433</v>
      </c>
      <c r="C1129" s="45"/>
      <c r="D1129" s="40"/>
    </row>
    <row r="1130" spans="1:4" ht="15.6" x14ac:dyDescent="0.25">
      <c r="A1130" s="513">
        <v>39900</v>
      </c>
      <c r="B1130" s="9" t="s">
        <v>1434</v>
      </c>
      <c r="C1130" s="46">
        <v>1.0596000000000001</v>
      </c>
      <c r="D1130" s="40"/>
    </row>
    <row r="1131" spans="1:4" ht="15.6" x14ac:dyDescent="0.25">
      <c r="A1131" s="514"/>
      <c r="B1131" s="9" t="s">
        <v>1435</v>
      </c>
      <c r="C1131" s="44"/>
      <c r="D1131" s="40"/>
    </row>
    <row r="1132" spans="1:4" ht="16.2" thickBot="1" x14ac:dyDescent="0.3">
      <c r="A1132" s="515"/>
      <c r="B1132" s="10" t="s">
        <v>1436</v>
      </c>
      <c r="C1132" s="45"/>
      <c r="D1132" s="40"/>
    </row>
    <row r="1133" spans="1:4" ht="15.6" x14ac:dyDescent="0.25">
      <c r="A1133" s="513">
        <v>40060</v>
      </c>
      <c r="B1133" s="9" t="s">
        <v>1437</v>
      </c>
      <c r="C1133" s="46">
        <v>0.97909999999999997</v>
      </c>
      <c r="D1133" s="40"/>
    </row>
    <row r="1134" spans="1:4" ht="15.6" x14ac:dyDescent="0.25">
      <c r="A1134" s="514"/>
      <c r="B1134" s="9" t="s">
        <v>1438</v>
      </c>
      <c r="C1134" s="44"/>
      <c r="D1134" s="40"/>
    </row>
    <row r="1135" spans="1:4" ht="15.6" x14ac:dyDescent="0.25">
      <c r="A1135" s="514"/>
      <c r="B1135" s="9" t="s">
        <v>1439</v>
      </c>
      <c r="C1135" s="44"/>
      <c r="D1135" s="40"/>
    </row>
    <row r="1136" spans="1:4" ht="15.6" x14ac:dyDescent="0.25">
      <c r="A1136" s="514"/>
      <c r="B1136" s="9" t="s">
        <v>1440</v>
      </c>
      <c r="C1136" s="44"/>
      <c r="D1136" s="40"/>
    </row>
    <row r="1137" spans="1:4" ht="15.6" x14ac:dyDescent="0.25">
      <c r="A1137" s="514"/>
      <c r="B1137" s="9" t="s">
        <v>1441</v>
      </c>
      <c r="C1137" s="44"/>
      <c r="D1137" s="40"/>
    </row>
    <row r="1138" spans="1:4" ht="15.6" x14ac:dyDescent="0.25">
      <c r="A1138" s="514"/>
      <c r="B1138" s="9" t="s">
        <v>1442</v>
      </c>
      <c r="C1138" s="44"/>
      <c r="D1138" s="40"/>
    </row>
    <row r="1139" spans="1:4" ht="15.6" x14ac:dyDescent="0.25">
      <c r="A1139" s="514"/>
      <c r="B1139" s="9" t="s">
        <v>1443</v>
      </c>
      <c r="C1139" s="44"/>
      <c r="D1139" s="40"/>
    </row>
    <row r="1140" spans="1:4" ht="15.6" x14ac:dyDescent="0.25">
      <c r="A1140" s="514"/>
      <c r="B1140" s="9" t="s">
        <v>1444</v>
      </c>
      <c r="C1140" s="44"/>
      <c r="D1140" s="40"/>
    </row>
    <row r="1141" spans="1:4" ht="15.6" x14ac:dyDescent="0.25">
      <c r="A1141" s="514"/>
      <c r="B1141" s="9" t="s">
        <v>1445</v>
      </c>
      <c r="C1141" s="44"/>
      <c r="D1141" s="40"/>
    </row>
    <row r="1142" spans="1:4" ht="15.6" x14ac:dyDescent="0.25">
      <c r="A1142" s="514"/>
      <c r="B1142" s="9" t="s">
        <v>1446</v>
      </c>
      <c r="C1142" s="44"/>
      <c r="D1142" s="40"/>
    </row>
    <row r="1143" spans="1:4" ht="15.6" x14ac:dyDescent="0.25">
      <c r="A1143" s="514"/>
      <c r="B1143" s="9" t="s">
        <v>1447</v>
      </c>
      <c r="C1143" s="44"/>
      <c r="D1143" s="40"/>
    </row>
    <row r="1144" spans="1:4" ht="15.6" x14ac:dyDescent="0.25">
      <c r="A1144" s="514"/>
      <c r="B1144" s="9" t="s">
        <v>1448</v>
      </c>
      <c r="C1144" s="44"/>
      <c r="D1144" s="40"/>
    </row>
    <row r="1145" spans="1:4" ht="15.6" x14ac:dyDescent="0.25">
      <c r="A1145" s="514"/>
      <c r="B1145" s="9" t="s">
        <v>1449</v>
      </c>
      <c r="C1145" s="44"/>
      <c r="D1145" s="40"/>
    </row>
    <row r="1146" spans="1:4" ht="15.6" x14ac:dyDescent="0.25">
      <c r="A1146" s="514"/>
      <c r="B1146" s="9" t="s">
        <v>1450</v>
      </c>
      <c r="C1146" s="44"/>
      <c r="D1146" s="40"/>
    </row>
    <row r="1147" spans="1:4" ht="15.6" x14ac:dyDescent="0.25">
      <c r="A1147" s="514"/>
      <c r="B1147" s="9" t="s">
        <v>1451</v>
      </c>
      <c r="C1147" s="44"/>
      <c r="D1147" s="40"/>
    </row>
    <row r="1148" spans="1:4" ht="15.6" x14ac:dyDescent="0.25">
      <c r="A1148" s="514"/>
      <c r="B1148" s="9" t="s">
        <v>1452</v>
      </c>
      <c r="C1148" s="44"/>
      <c r="D1148" s="40"/>
    </row>
    <row r="1149" spans="1:4" ht="15.6" x14ac:dyDescent="0.25">
      <c r="A1149" s="514"/>
      <c r="B1149" s="9" t="s">
        <v>1453</v>
      </c>
      <c r="C1149" s="44"/>
      <c r="D1149" s="40"/>
    </row>
    <row r="1150" spans="1:4" ht="15.6" x14ac:dyDescent="0.25">
      <c r="A1150" s="514"/>
      <c r="B1150" s="9" t="s">
        <v>1454</v>
      </c>
      <c r="C1150" s="44"/>
      <c r="D1150" s="40"/>
    </row>
    <row r="1151" spans="1:4" ht="15.6" x14ac:dyDescent="0.25">
      <c r="A1151" s="514"/>
      <c r="B1151" s="9" t="s">
        <v>1455</v>
      </c>
      <c r="C1151" s="44"/>
      <c r="D1151" s="40"/>
    </row>
    <row r="1152" spans="1:4" ht="15.6" x14ac:dyDescent="0.25">
      <c r="A1152" s="514"/>
      <c r="B1152" s="9" t="s">
        <v>1456</v>
      </c>
      <c r="C1152" s="44"/>
      <c r="D1152" s="40"/>
    </row>
    <row r="1153" spans="1:4" ht="16.2" thickBot="1" x14ac:dyDescent="0.3">
      <c r="A1153" s="515"/>
      <c r="B1153" s="10" t="s">
        <v>1457</v>
      </c>
      <c r="C1153" s="45"/>
      <c r="D1153" s="40"/>
    </row>
    <row r="1154" spans="1:4" ht="15.6" x14ac:dyDescent="0.25">
      <c r="A1154" s="513">
        <v>40140</v>
      </c>
      <c r="B1154" s="47" t="s">
        <v>1458</v>
      </c>
      <c r="C1154" s="48">
        <v>1.1463000000000001</v>
      </c>
      <c r="D1154" s="40"/>
    </row>
    <row r="1155" spans="1:4" ht="15.6" x14ac:dyDescent="0.25">
      <c r="A1155" s="514"/>
      <c r="B1155" s="12" t="s">
        <v>1459</v>
      </c>
      <c r="C1155" s="49"/>
      <c r="D1155" s="40"/>
    </row>
    <row r="1156" spans="1:4" ht="16.2" thickBot="1" x14ac:dyDescent="0.3">
      <c r="A1156" s="515"/>
      <c r="B1156" s="11" t="s">
        <v>1460</v>
      </c>
      <c r="C1156" s="50"/>
      <c r="D1156" s="40"/>
    </row>
    <row r="1157" spans="1:4" ht="15.6" x14ac:dyDescent="0.25">
      <c r="A1157" s="513">
        <v>40220</v>
      </c>
      <c r="B1157" s="9" t="s">
        <v>1461</v>
      </c>
      <c r="C1157" s="46">
        <v>0.91659999999999997</v>
      </c>
      <c r="D1157" s="40"/>
    </row>
    <row r="1158" spans="1:4" ht="15.6" x14ac:dyDescent="0.25">
      <c r="A1158" s="514"/>
      <c r="B1158" s="9" t="s">
        <v>1462</v>
      </c>
      <c r="C1158" s="44"/>
      <c r="D1158" s="40"/>
    </row>
    <row r="1159" spans="1:4" ht="15.6" x14ac:dyDescent="0.25">
      <c r="A1159" s="514"/>
      <c r="B1159" s="9" t="s">
        <v>1463</v>
      </c>
      <c r="C1159" s="44"/>
      <c r="D1159" s="40"/>
    </row>
    <row r="1160" spans="1:4" ht="15.6" x14ac:dyDescent="0.25">
      <c r="A1160" s="514"/>
      <c r="B1160" s="9" t="s">
        <v>1464</v>
      </c>
      <c r="C1160" s="44"/>
      <c r="D1160" s="40"/>
    </row>
    <row r="1161" spans="1:4" ht="15.6" x14ac:dyDescent="0.25">
      <c r="A1161" s="514"/>
      <c r="B1161" s="9" t="s">
        <v>1465</v>
      </c>
      <c r="C1161" s="44"/>
      <c r="D1161" s="40"/>
    </row>
    <row r="1162" spans="1:4" ht="15.6" x14ac:dyDescent="0.25">
      <c r="A1162" s="514"/>
      <c r="B1162" s="9" t="s">
        <v>1466</v>
      </c>
      <c r="C1162" s="44"/>
      <c r="D1162" s="40"/>
    </row>
    <row r="1163" spans="1:4" ht="16.2" thickBot="1" x14ac:dyDescent="0.3">
      <c r="A1163" s="515"/>
      <c r="B1163" s="10" t="s">
        <v>1467</v>
      </c>
      <c r="C1163" s="45"/>
      <c r="D1163" s="40"/>
    </row>
    <row r="1164" spans="1:4" ht="15.6" x14ac:dyDescent="0.25">
      <c r="A1164" s="513">
        <v>40340</v>
      </c>
      <c r="B1164" s="9" t="s">
        <v>1468</v>
      </c>
      <c r="C1164" s="46">
        <v>1.0802</v>
      </c>
      <c r="D1164" s="40"/>
    </row>
    <row r="1165" spans="1:4" ht="15.6" x14ac:dyDescent="0.25">
      <c r="A1165" s="514"/>
      <c r="B1165" s="9" t="s">
        <v>1469</v>
      </c>
      <c r="C1165" s="44"/>
      <c r="D1165" s="40"/>
    </row>
    <row r="1166" spans="1:4" ht="15.6" x14ac:dyDescent="0.25">
      <c r="A1166" s="514"/>
      <c r="B1166" s="9" t="s">
        <v>1470</v>
      </c>
      <c r="C1166" s="44"/>
      <c r="D1166" s="40"/>
    </row>
    <row r="1167" spans="1:4" ht="16.2" thickBot="1" x14ac:dyDescent="0.3">
      <c r="A1167" s="515"/>
      <c r="B1167" s="10" t="s">
        <v>1471</v>
      </c>
      <c r="C1167" s="45"/>
      <c r="D1167" s="40"/>
    </row>
    <row r="1168" spans="1:4" ht="15.6" x14ac:dyDescent="0.25">
      <c r="A1168" s="513">
        <v>40380</v>
      </c>
      <c r="B1168" s="9" t="s">
        <v>1472</v>
      </c>
      <c r="C1168" s="46">
        <v>0.86019999999999996</v>
      </c>
      <c r="D1168" s="40"/>
    </row>
    <row r="1169" spans="1:4" ht="15.6" x14ac:dyDescent="0.25">
      <c r="A1169" s="514"/>
      <c r="B1169" s="9" t="s">
        <v>1473</v>
      </c>
      <c r="C1169" s="44"/>
      <c r="D1169" s="40"/>
    </row>
    <row r="1170" spans="1:4" ht="15.6" x14ac:dyDescent="0.25">
      <c r="A1170" s="514"/>
      <c r="B1170" s="9" t="s">
        <v>1474</v>
      </c>
      <c r="C1170" s="44"/>
      <c r="D1170" s="40"/>
    </row>
    <row r="1171" spans="1:4" ht="15.6" x14ac:dyDescent="0.25">
      <c r="A1171" s="514"/>
      <c r="B1171" s="9" t="s">
        <v>1475</v>
      </c>
      <c r="C1171" s="44"/>
      <c r="D1171" s="40"/>
    </row>
    <row r="1172" spans="1:4" ht="15.6" x14ac:dyDescent="0.25">
      <c r="A1172" s="514"/>
      <c r="B1172" s="9" t="s">
        <v>1476</v>
      </c>
      <c r="C1172" s="44"/>
      <c r="D1172" s="40"/>
    </row>
    <row r="1173" spans="1:4" ht="16.2" thickBot="1" x14ac:dyDescent="0.3">
      <c r="A1173" s="515"/>
      <c r="B1173" s="10" t="s">
        <v>1477</v>
      </c>
      <c r="C1173" s="45"/>
      <c r="D1173" s="40"/>
    </row>
    <row r="1174" spans="1:4" ht="15.6" x14ac:dyDescent="0.25">
      <c r="A1174" s="513">
        <v>40420</v>
      </c>
      <c r="B1174" s="9" t="s">
        <v>1478</v>
      </c>
      <c r="C1174" s="46">
        <v>0.99380000000000002</v>
      </c>
      <c r="D1174" s="40"/>
    </row>
    <row r="1175" spans="1:4" ht="15.6" x14ac:dyDescent="0.25">
      <c r="A1175" s="514"/>
      <c r="B1175" s="9" t="s">
        <v>1479</v>
      </c>
      <c r="C1175" s="44"/>
      <c r="D1175" s="40"/>
    </row>
    <row r="1176" spans="1:4" ht="16.2" thickBot="1" x14ac:dyDescent="0.3">
      <c r="A1176" s="515"/>
      <c r="B1176" s="10" t="s">
        <v>1480</v>
      </c>
      <c r="C1176" s="45"/>
      <c r="D1176" s="40"/>
    </row>
    <row r="1177" spans="1:4" ht="15.6" x14ac:dyDescent="0.25">
      <c r="A1177" s="513">
        <v>40484</v>
      </c>
      <c r="B1177" s="9" t="s">
        <v>1481</v>
      </c>
      <c r="C1177" s="46">
        <v>1.0185</v>
      </c>
      <c r="D1177" s="40"/>
    </row>
    <row r="1178" spans="1:4" ht="15.6" x14ac:dyDescent="0.25">
      <c r="A1178" s="514"/>
      <c r="B1178" s="9" t="s">
        <v>1481</v>
      </c>
      <c r="C1178" s="44"/>
      <c r="D1178" s="40"/>
    </row>
    <row r="1179" spans="1:4" ht="16.2" thickBot="1" x14ac:dyDescent="0.3">
      <c r="A1179" s="515"/>
      <c r="B1179" s="10" t="s">
        <v>1482</v>
      </c>
      <c r="C1179" s="45"/>
      <c r="D1179" s="40"/>
    </row>
    <row r="1180" spans="1:4" ht="15.6" x14ac:dyDescent="0.25">
      <c r="A1180" s="513">
        <v>40580</v>
      </c>
      <c r="B1180" s="9" t="s">
        <v>1483</v>
      </c>
      <c r="C1180" s="46">
        <v>0.90180000000000005</v>
      </c>
      <c r="D1180" s="40"/>
    </row>
    <row r="1181" spans="1:4" ht="15.6" x14ac:dyDescent="0.25">
      <c r="A1181" s="514"/>
      <c r="B1181" s="9" t="s">
        <v>1484</v>
      </c>
      <c r="C1181" s="44"/>
      <c r="D1181" s="40"/>
    </row>
    <row r="1182" spans="1:4" ht="16.2" thickBot="1" x14ac:dyDescent="0.3">
      <c r="A1182" s="515"/>
      <c r="B1182" s="10" t="s">
        <v>1485</v>
      </c>
      <c r="C1182" s="45"/>
      <c r="D1182" s="40"/>
    </row>
    <row r="1183" spans="1:4" ht="15.6" x14ac:dyDescent="0.25">
      <c r="A1183" s="513">
        <v>40660</v>
      </c>
      <c r="B1183" s="9" t="s">
        <v>1486</v>
      </c>
      <c r="C1183" s="46">
        <v>0.88380000000000003</v>
      </c>
      <c r="D1183" s="40"/>
    </row>
    <row r="1184" spans="1:4" ht="16.2" thickBot="1" x14ac:dyDescent="0.3">
      <c r="A1184" s="515"/>
      <c r="B1184" s="10" t="s">
        <v>1487</v>
      </c>
      <c r="C1184" s="45"/>
      <c r="D1184" s="40"/>
    </row>
    <row r="1185" spans="1:4" ht="15.6" x14ac:dyDescent="0.25">
      <c r="A1185" s="513">
        <v>40900</v>
      </c>
      <c r="B1185" s="9" t="s">
        <v>1488</v>
      </c>
      <c r="C1185" s="46">
        <v>1.3776999999999999</v>
      </c>
      <c r="D1185" s="40"/>
    </row>
    <row r="1186" spans="1:4" ht="15.6" x14ac:dyDescent="0.25">
      <c r="A1186" s="514"/>
      <c r="B1186" s="9" t="s">
        <v>1489</v>
      </c>
      <c r="C1186" s="44"/>
      <c r="D1186" s="40"/>
    </row>
    <row r="1187" spans="1:4" ht="15.6" x14ac:dyDescent="0.25">
      <c r="A1187" s="514"/>
      <c r="B1187" s="9" t="s">
        <v>1490</v>
      </c>
      <c r="C1187" s="44"/>
      <c r="D1187" s="40"/>
    </row>
    <row r="1188" spans="1:4" ht="15.6" x14ac:dyDescent="0.25">
      <c r="A1188" s="514"/>
      <c r="B1188" s="9" t="s">
        <v>1491</v>
      </c>
      <c r="C1188" s="44"/>
      <c r="D1188" s="40"/>
    </row>
    <row r="1189" spans="1:4" ht="16.2" thickBot="1" x14ac:dyDescent="0.3">
      <c r="A1189" s="515"/>
      <c r="B1189" s="10" t="s">
        <v>1492</v>
      </c>
      <c r="C1189" s="45"/>
      <c r="D1189" s="40"/>
    </row>
    <row r="1190" spans="1:4" ht="15.6" x14ac:dyDescent="0.25">
      <c r="A1190" s="513">
        <v>40980</v>
      </c>
      <c r="B1190" s="9" t="s">
        <v>1493</v>
      </c>
      <c r="C1190" s="46">
        <v>0.85119999999999996</v>
      </c>
      <c r="D1190" s="40"/>
    </row>
    <row r="1191" spans="1:4" ht="16.2" thickBot="1" x14ac:dyDescent="0.3">
      <c r="A1191" s="515"/>
      <c r="B1191" s="10" t="s">
        <v>1494</v>
      </c>
      <c r="C1191" s="45"/>
      <c r="D1191" s="40"/>
    </row>
    <row r="1192" spans="1:4" ht="15.6" x14ac:dyDescent="0.25">
      <c r="A1192" s="513">
        <v>41060</v>
      </c>
      <c r="B1192" s="9" t="s">
        <v>1495</v>
      </c>
      <c r="C1192" s="46">
        <v>1.0724</v>
      </c>
      <c r="D1192" s="40"/>
    </row>
    <row r="1193" spans="1:4" ht="15.6" x14ac:dyDescent="0.25">
      <c r="A1193" s="514"/>
      <c r="B1193" s="9" t="s">
        <v>1496</v>
      </c>
      <c r="C1193" s="44"/>
      <c r="D1193" s="40"/>
    </row>
    <row r="1194" spans="1:4" ht="16.2" thickBot="1" x14ac:dyDescent="0.3">
      <c r="A1194" s="515"/>
      <c r="B1194" s="10" t="s">
        <v>1497</v>
      </c>
      <c r="C1194" s="45"/>
      <c r="D1194" s="40"/>
    </row>
    <row r="1195" spans="1:4" ht="15.6" x14ac:dyDescent="0.25">
      <c r="A1195" s="513">
        <v>41100</v>
      </c>
      <c r="B1195" s="9" t="s">
        <v>1498</v>
      </c>
      <c r="C1195" s="46">
        <v>0.90700000000000003</v>
      </c>
      <c r="D1195" s="40"/>
    </row>
    <row r="1196" spans="1:4" ht="16.2" thickBot="1" x14ac:dyDescent="0.3">
      <c r="A1196" s="515"/>
      <c r="B1196" s="10" t="s">
        <v>1499</v>
      </c>
      <c r="C1196" s="45"/>
      <c r="D1196" s="40"/>
    </row>
    <row r="1197" spans="1:4" ht="15.6" x14ac:dyDescent="0.25">
      <c r="A1197" s="513">
        <v>41140</v>
      </c>
      <c r="B1197" s="9" t="s">
        <v>1500</v>
      </c>
      <c r="C1197" s="46">
        <v>1.0255000000000001</v>
      </c>
      <c r="D1197" s="40"/>
    </row>
    <row r="1198" spans="1:4" ht="15.6" x14ac:dyDescent="0.25">
      <c r="A1198" s="514"/>
      <c r="B1198" s="9" t="s">
        <v>1501</v>
      </c>
      <c r="C1198" s="44"/>
      <c r="D1198" s="40"/>
    </row>
    <row r="1199" spans="1:4" ht="15.6" x14ac:dyDescent="0.25">
      <c r="A1199" s="514"/>
      <c r="B1199" s="9" t="s">
        <v>1502</v>
      </c>
      <c r="C1199" s="44"/>
      <c r="D1199" s="40"/>
    </row>
    <row r="1200" spans="1:4" ht="15.6" x14ac:dyDescent="0.25">
      <c r="A1200" s="514"/>
      <c r="B1200" s="9" t="s">
        <v>1503</v>
      </c>
      <c r="C1200" s="44"/>
      <c r="D1200" s="40"/>
    </row>
    <row r="1201" spans="1:4" ht="16.2" thickBot="1" x14ac:dyDescent="0.3">
      <c r="A1201" s="515"/>
      <c r="B1201" s="10" t="s">
        <v>1504</v>
      </c>
      <c r="C1201" s="45"/>
      <c r="D1201" s="40"/>
    </row>
    <row r="1202" spans="1:4" ht="15.6" x14ac:dyDescent="0.25">
      <c r="A1202" s="513">
        <v>41180</v>
      </c>
      <c r="B1202" s="9" t="s">
        <v>1505</v>
      </c>
      <c r="C1202" s="46">
        <v>0.91649999999999998</v>
      </c>
      <c r="D1202" s="40"/>
    </row>
    <row r="1203" spans="1:4" ht="15.6" x14ac:dyDescent="0.25">
      <c r="A1203" s="514"/>
      <c r="B1203" s="9" t="s">
        <v>1506</v>
      </c>
      <c r="C1203" s="44"/>
      <c r="D1203" s="40"/>
    </row>
    <row r="1204" spans="1:4" ht="15.6" x14ac:dyDescent="0.25">
      <c r="A1204" s="514"/>
      <c r="B1204" s="9" t="s">
        <v>1507</v>
      </c>
      <c r="C1204" s="44"/>
      <c r="D1204" s="40"/>
    </row>
    <row r="1205" spans="1:4" ht="15.6" x14ac:dyDescent="0.25">
      <c r="A1205" s="514"/>
      <c r="B1205" s="9" t="s">
        <v>1508</v>
      </c>
      <c r="C1205" s="44"/>
      <c r="D1205" s="40"/>
    </row>
    <row r="1206" spans="1:4" ht="15.6" x14ac:dyDescent="0.25">
      <c r="A1206" s="514"/>
      <c r="B1206" s="9" t="s">
        <v>1509</v>
      </c>
      <c r="C1206" s="44"/>
      <c r="D1206" s="40"/>
    </row>
    <row r="1207" spans="1:4" ht="15.6" x14ac:dyDescent="0.25">
      <c r="A1207" s="514"/>
      <c r="B1207" s="9" t="s">
        <v>1510</v>
      </c>
      <c r="C1207" s="44"/>
      <c r="D1207" s="40"/>
    </row>
    <row r="1208" spans="1:4" ht="15.6" x14ac:dyDescent="0.25">
      <c r="A1208" s="514"/>
      <c r="B1208" s="9" t="s">
        <v>1511</v>
      </c>
      <c r="C1208" s="44"/>
      <c r="D1208" s="40"/>
    </row>
    <row r="1209" spans="1:4" ht="15.6" x14ac:dyDescent="0.25">
      <c r="A1209" s="514"/>
      <c r="B1209" s="9" t="s">
        <v>1512</v>
      </c>
      <c r="C1209" s="44"/>
      <c r="D1209" s="40"/>
    </row>
    <row r="1210" spans="1:4" ht="15.6" x14ac:dyDescent="0.25">
      <c r="A1210" s="514"/>
      <c r="B1210" s="9" t="s">
        <v>1513</v>
      </c>
      <c r="C1210" s="44"/>
      <c r="D1210" s="40"/>
    </row>
    <row r="1211" spans="1:4" ht="15.6" x14ac:dyDescent="0.25">
      <c r="A1211" s="514"/>
      <c r="B1211" s="9" t="s">
        <v>1514</v>
      </c>
      <c r="C1211" s="44"/>
      <c r="D1211" s="40"/>
    </row>
    <row r="1212" spans="1:4" ht="15.6" x14ac:dyDescent="0.25">
      <c r="A1212" s="514"/>
      <c r="B1212" s="9" t="s">
        <v>1515</v>
      </c>
      <c r="C1212" s="44"/>
      <c r="D1212" s="40"/>
    </row>
    <row r="1213" spans="1:4" ht="15.6" x14ac:dyDescent="0.25">
      <c r="A1213" s="514"/>
      <c r="B1213" s="9" t="s">
        <v>1516</v>
      </c>
      <c r="C1213" s="44"/>
      <c r="D1213" s="40"/>
    </row>
    <row r="1214" spans="1:4" ht="15.6" x14ac:dyDescent="0.25">
      <c r="A1214" s="514"/>
      <c r="B1214" s="9" t="s">
        <v>1517</v>
      </c>
      <c r="C1214" s="44"/>
      <c r="D1214" s="40"/>
    </row>
    <row r="1215" spans="1:4" ht="15.6" x14ac:dyDescent="0.25">
      <c r="A1215" s="514"/>
      <c r="B1215" s="9" t="s">
        <v>1518</v>
      </c>
      <c r="C1215" s="44"/>
      <c r="D1215" s="40"/>
    </row>
    <row r="1216" spans="1:4" ht="15.6" x14ac:dyDescent="0.25">
      <c r="A1216" s="514"/>
      <c r="B1216" s="9" t="s">
        <v>1519</v>
      </c>
      <c r="C1216" s="44"/>
      <c r="D1216" s="40"/>
    </row>
    <row r="1217" spans="1:4" ht="15.6" x14ac:dyDescent="0.25">
      <c r="A1217" s="514"/>
      <c r="B1217" s="9" t="s">
        <v>1520</v>
      </c>
      <c r="C1217" s="44"/>
      <c r="D1217" s="40"/>
    </row>
    <row r="1218" spans="1:4" ht="15.6" x14ac:dyDescent="0.25">
      <c r="A1218" s="514"/>
      <c r="B1218" s="9" t="s">
        <v>1521</v>
      </c>
      <c r="C1218" s="44"/>
      <c r="D1218" s="40"/>
    </row>
    <row r="1219" spans="1:4" ht="16.2" thickBot="1" x14ac:dyDescent="0.3">
      <c r="A1219" s="515"/>
      <c r="B1219" s="10" t="s">
        <v>1522</v>
      </c>
      <c r="C1219" s="45"/>
      <c r="D1219" s="40"/>
    </row>
    <row r="1220" spans="1:4" ht="15.6" x14ac:dyDescent="0.25">
      <c r="A1220" s="513">
        <v>41420</v>
      </c>
      <c r="B1220" s="9" t="s">
        <v>1523</v>
      </c>
      <c r="C1220" s="46">
        <v>1.1224000000000001</v>
      </c>
      <c r="D1220" s="40"/>
    </row>
    <row r="1221" spans="1:4" ht="15.6" x14ac:dyDescent="0.25">
      <c r="A1221" s="514"/>
      <c r="B1221" s="9" t="s">
        <v>1524</v>
      </c>
      <c r="C1221" s="44"/>
      <c r="D1221" s="40"/>
    </row>
    <row r="1222" spans="1:4" ht="16.2" thickBot="1" x14ac:dyDescent="0.3">
      <c r="A1222" s="515"/>
      <c r="B1222" s="10" t="s">
        <v>1525</v>
      </c>
      <c r="C1222" s="45"/>
      <c r="D1222" s="40"/>
    </row>
    <row r="1223" spans="1:4" ht="15.6" x14ac:dyDescent="0.25">
      <c r="A1223" s="513">
        <v>41500</v>
      </c>
      <c r="B1223" s="9" t="s">
        <v>1526</v>
      </c>
      <c r="C1223" s="46">
        <v>1.5604</v>
      </c>
      <c r="D1223" s="40"/>
    </row>
    <row r="1224" spans="1:4" ht="16.2" thickBot="1" x14ac:dyDescent="0.3">
      <c r="A1224" s="515"/>
      <c r="B1224" s="10" t="s">
        <v>1527</v>
      </c>
      <c r="C1224" s="45"/>
      <c r="D1224" s="40"/>
    </row>
    <row r="1225" spans="1:4" ht="15.6" x14ac:dyDescent="0.25">
      <c r="A1225" s="513">
        <v>41540</v>
      </c>
      <c r="B1225" s="9" t="s">
        <v>1528</v>
      </c>
      <c r="C1225" s="46">
        <v>0.92269999999999996</v>
      </c>
      <c r="D1225" s="40"/>
    </row>
    <row r="1226" spans="1:4" ht="15.6" x14ac:dyDescent="0.25">
      <c r="A1226" s="514"/>
      <c r="B1226" s="9" t="s">
        <v>1529</v>
      </c>
      <c r="C1226" s="44"/>
      <c r="D1226" s="40"/>
    </row>
    <row r="1227" spans="1:4" ht="16.2" thickBot="1" x14ac:dyDescent="0.3">
      <c r="A1227" s="515"/>
      <c r="B1227" s="10" t="s">
        <v>1530</v>
      </c>
      <c r="C1227" s="45"/>
      <c r="D1227" s="40"/>
    </row>
    <row r="1228" spans="1:4" ht="15.6" x14ac:dyDescent="0.25">
      <c r="A1228" s="513">
        <v>41620</v>
      </c>
      <c r="B1228" s="9" t="s">
        <v>1531</v>
      </c>
      <c r="C1228" s="46">
        <v>0.9415</v>
      </c>
      <c r="D1228" s="40"/>
    </row>
    <row r="1229" spans="1:4" ht="15.6" x14ac:dyDescent="0.25">
      <c r="A1229" s="514"/>
      <c r="B1229" s="9" t="s">
        <v>1532</v>
      </c>
      <c r="C1229" s="44"/>
      <c r="D1229" s="40"/>
    </row>
    <row r="1230" spans="1:4" ht="15.6" x14ac:dyDescent="0.25">
      <c r="A1230" s="514"/>
      <c r="B1230" s="9" t="s">
        <v>1533</v>
      </c>
      <c r="C1230" s="44"/>
      <c r="D1230" s="40"/>
    </row>
    <row r="1231" spans="1:4" ht="16.2" thickBot="1" x14ac:dyDescent="0.3">
      <c r="A1231" s="515"/>
      <c r="B1231" s="10" t="s">
        <v>1534</v>
      </c>
      <c r="C1231" s="45"/>
      <c r="D1231" s="40"/>
    </row>
    <row r="1232" spans="1:4" ht="15.6" x14ac:dyDescent="0.25">
      <c r="A1232" s="513">
        <v>41660</v>
      </c>
      <c r="B1232" s="9" t="s">
        <v>1535</v>
      </c>
      <c r="C1232" s="46">
        <v>0.82730000000000004</v>
      </c>
      <c r="D1232" s="40"/>
    </row>
    <row r="1233" spans="1:4" ht="15.6" x14ac:dyDescent="0.25">
      <c r="A1233" s="514"/>
      <c r="B1233" s="9" t="s">
        <v>1536</v>
      </c>
      <c r="C1233" s="44"/>
      <c r="D1233" s="40"/>
    </row>
    <row r="1234" spans="1:4" ht="16.2" thickBot="1" x14ac:dyDescent="0.3">
      <c r="A1234" s="515"/>
      <c r="B1234" s="10" t="s">
        <v>1537</v>
      </c>
      <c r="C1234" s="45"/>
      <c r="D1234" s="40"/>
    </row>
    <row r="1235" spans="1:4" ht="15.6" x14ac:dyDescent="0.25">
      <c r="A1235" s="513">
        <v>41700</v>
      </c>
      <c r="B1235" s="9" t="s">
        <v>1538</v>
      </c>
      <c r="C1235" s="46">
        <v>0.90059999999999996</v>
      </c>
      <c r="D1235" s="40"/>
    </row>
    <row r="1236" spans="1:4" ht="15.6" x14ac:dyDescent="0.25">
      <c r="A1236" s="514"/>
      <c r="B1236" s="9" t="s">
        <v>1539</v>
      </c>
      <c r="C1236" s="44"/>
      <c r="D1236" s="40"/>
    </row>
    <row r="1237" spans="1:4" ht="15.6" x14ac:dyDescent="0.25">
      <c r="A1237" s="514"/>
      <c r="B1237" s="9" t="s">
        <v>1540</v>
      </c>
      <c r="C1237" s="44"/>
      <c r="D1237" s="40"/>
    </row>
    <row r="1238" spans="1:4" ht="15.6" x14ac:dyDescent="0.25">
      <c r="A1238" s="514"/>
      <c r="B1238" s="9" t="s">
        <v>1541</v>
      </c>
      <c r="C1238" s="44"/>
      <c r="D1238" s="40"/>
    </row>
    <row r="1239" spans="1:4" ht="15.6" x14ac:dyDescent="0.25">
      <c r="A1239" s="514"/>
      <c r="B1239" s="9" t="s">
        <v>1542</v>
      </c>
      <c r="C1239" s="44"/>
      <c r="D1239" s="40"/>
    </row>
    <row r="1240" spans="1:4" ht="15.6" x14ac:dyDescent="0.25">
      <c r="A1240" s="514"/>
      <c r="B1240" s="9" t="s">
        <v>1543</v>
      </c>
      <c r="C1240" s="44"/>
      <c r="D1240" s="40"/>
    </row>
    <row r="1241" spans="1:4" ht="15.6" x14ac:dyDescent="0.25">
      <c r="A1241" s="514"/>
      <c r="B1241" s="9" t="s">
        <v>1544</v>
      </c>
      <c r="C1241" s="44"/>
      <c r="D1241" s="40"/>
    </row>
    <row r="1242" spans="1:4" ht="15.6" x14ac:dyDescent="0.25">
      <c r="A1242" s="514"/>
      <c r="B1242" s="9" t="s">
        <v>1545</v>
      </c>
      <c r="C1242" s="44"/>
      <c r="D1242" s="40"/>
    </row>
    <row r="1243" spans="1:4" ht="16.2" thickBot="1" x14ac:dyDescent="0.3">
      <c r="A1243" s="515"/>
      <c r="B1243" s="10" t="s">
        <v>1546</v>
      </c>
      <c r="C1243" s="45"/>
      <c r="D1243" s="40"/>
    </row>
    <row r="1244" spans="1:4" ht="15.6" x14ac:dyDescent="0.25">
      <c r="A1244" s="513">
        <v>41740</v>
      </c>
      <c r="B1244" s="9" t="s">
        <v>1547</v>
      </c>
      <c r="C1244" s="46">
        <v>1.1950000000000001</v>
      </c>
      <c r="D1244" s="40"/>
    </row>
    <row r="1245" spans="1:4" ht="16.2" thickBot="1" x14ac:dyDescent="0.3">
      <c r="A1245" s="515"/>
      <c r="B1245" s="10" t="s">
        <v>1548</v>
      </c>
      <c r="C1245" s="45"/>
      <c r="D1245" s="40"/>
    </row>
    <row r="1246" spans="1:4" ht="15.6" x14ac:dyDescent="0.25">
      <c r="A1246" s="513">
        <v>41780</v>
      </c>
      <c r="B1246" s="9" t="s">
        <v>1549</v>
      </c>
      <c r="C1246" s="46">
        <v>0.81669999999999998</v>
      </c>
      <c r="D1246" s="40"/>
    </row>
    <row r="1247" spans="1:4" ht="16.2" thickBot="1" x14ac:dyDescent="0.3">
      <c r="A1247" s="515"/>
      <c r="B1247" s="10" t="s">
        <v>1550</v>
      </c>
      <c r="C1247" s="45"/>
      <c r="D1247" s="40"/>
    </row>
    <row r="1248" spans="1:4" ht="15.6" x14ac:dyDescent="0.25">
      <c r="A1248" s="513">
        <v>41884</v>
      </c>
      <c r="B1248" s="9" t="s">
        <v>656</v>
      </c>
      <c r="C1248" s="46">
        <v>1.5904</v>
      </c>
      <c r="D1248" s="40"/>
    </row>
    <row r="1249" spans="1:4" ht="15.6" x14ac:dyDescent="0.25">
      <c r="A1249" s="514"/>
      <c r="B1249" s="9" t="s">
        <v>1551</v>
      </c>
      <c r="C1249" s="44"/>
      <c r="D1249" s="40"/>
    </row>
    <row r="1250" spans="1:4" ht="15.6" x14ac:dyDescent="0.25">
      <c r="A1250" s="514"/>
      <c r="B1250" s="9" t="s">
        <v>1552</v>
      </c>
      <c r="C1250" s="44"/>
      <c r="D1250" s="40"/>
    </row>
    <row r="1251" spans="1:4" ht="16.2" thickBot="1" x14ac:dyDescent="0.3">
      <c r="A1251" s="515"/>
      <c r="B1251" s="10" t="s">
        <v>1553</v>
      </c>
      <c r="C1251" s="45"/>
      <c r="D1251" s="40"/>
    </row>
    <row r="1252" spans="1:4" ht="15.6" x14ac:dyDescent="0.25">
      <c r="A1252" s="513">
        <v>41900</v>
      </c>
      <c r="B1252" s="9" t="s">
        <v>1554</v>
      </c>
      <c r="C1252" s="46">
        <v>0.4612</v>
      </c>
      <c r="D1252" s="40"/>
    </row>
    <row r="1253" spans="1:4" ht="15.6" x14ac:dyDescent="0.25">
      <c r="A1253" s="514"/>
      <c r="B1253" s="9" t="s">
        <v>1555</v>
      </c>
      <c r="C1253" s="44"/>
      <c r="D1253" s="40"/>
    </row>
    <row r="1254" spans="1:4" ht="15.6" x14ac:dyDescent="0.25">
      <c r="A1254" s="514"/>
      <c r="B1254" s="9" t="s">
        <v>1556</v>
      </c>
      <c r="C1254" s="44"/>
      <c r="D1254" s="40"/>
    </row>
    <row r="1255" spans="1:4" ht="15.6" x14ac:dyDescent="0.25">
      <c r="A1255" s="514"/>
      <c r="B1255" s="9" t="s">
        <v>1557</v>
      </c>
      <c r="C1255" s="44"/>
      <c r="D1255" s="40"/>
    </row>
    <row r="1256" spans="1:4" ht="16.2" thickBot="1" x14ac:dyDescent="0.3">
      <c r="A1256" s="515"/>
      <c r="B1256" s="10" t="s">
        <v>1558</v>
      </c>
      <c r="C1256" s="45"/>
      <c r="D1256" s="40"/>
    </row>
    <row r="1257" spans="1:4" ht="15.6" x14ac:dyDescent="0.25">
      <c r="A1257" s="513">
        <v>41940</v>
      </c>
      <c r="B1257" s="9" t="s">
        <v>1559</v>
      </c>
      <c r="C1257" s="46">
        <v>1.6878</v>
      </c>
      <c r="D1257" s="40"/>
    </row>
    <row r="1258" spans="1:4" ht="15.6" x14ac:dyDescent="0.25">
      <c r="A1258" s="514"/>
      <c r="B1258" s="9" t="s">
        <v>1560</v>
      </c>
      <c r="C1258" s="44"/>
      <c r="D1258" s="40"/>
    </row>
    <row r="1259" spans="1:4" ht="16.2" thickBot="1" x14ac:dyDescent="0.3">
      <c r="A1259" s="515"/>
      <c r="B1259" s="10" t="s">
        <v>1561</v>
      </c>
      <c r="C1259" s="45"/>
      <c r="D1259" s="40"/>
    </row>
    <row r="1260" spans="1:4" ht="15.6" x14ac:dyDescent="0.25">
      <c r="A1260" s="513">
        <v>41980</v>
      </c>
      <c r="B1260" s="9" t="s">
        <v>1562</v>
      </c>
      <c r="C1260" s="46">
        <v>0.434</v>
      </c>
      <c r="D1260" s="40"/>
    </row>
    <row r="1261" spans="1:4" ht="15.6" x14ac:dyDescent="0.25">
      <c r="A1261" s="514"/>
      <c r="B1261" s="9" t="s">
        <v>1563</v>
      </c>
      <c r="C1261" s="44"/>
      <c r="D1261" s="40"/>
    </row>
    <row r="1262" spans="1:4" ht="15.6" x14ac:dyDescent="0.25">
      <c r="A1262" s="514"/>
      <c r="B1262" s="9" t="s">
        <v>1564</v>
      </c>
      <c r="C1262" s="44"/>
      <c r="D1262" s="40"/>
    </row>
    <row r="1263" spans="1:4" ht="15.6" x14ac:dyDescent="0.25">
      <c r="A1263" s="514"/>
      <c r="B1263" s="9" t="s">
        <v>1565</v>
      </c>
      <c r="C1263" s="44"/>
      <c r="D1263" s="40"/>
    </row>
    <row r="1264" spans="1:4" ht="15.6" x14ac:dyDescent="0.25">
      <c r="A1264" s="514"/>
      <c r="B1264" s="9" t="s">
        <v>1566</v>
      </c>
      <c r="C1264" s="44"/>
      <c r="D1264" s="40"/>
    </row>
    <row r="1265" spans="1:4" ht="15.6" x14ac:dyDescent="0.25">
      <c r="A1265" s="514"/>
      <c r="B1265" s="9" t="s">
        <v>1567</v>
      </c>
      <c r="C1265" s="44"/>
      <c r="D1265" s="40"/>
    </row>
    <row r="1266" spans="1:4" ht="15.6" x14ac:dyDescent="0.25">
      <c r="A1266" s="514"/>
      <c r="B1266" s="9" t="s">
        <v>1568</v>
      </c>
      <c r="C1266" s="44"/>
      <c r="D1266" s="40"/>
    </row>
    <row r="1267" spans="1:4" ht="15.6" x14ac:dyDescent="0.25">
      <c r="A1267" s="514"/>
      <c r="B1267" s="9" t="s">
        <v>1569</v>
      </c>
      <c r="C1267" s="44"/>
      <c r="D1267" s="40"/>
    </row>
    <row r="1268" spans="1:4" ht="15.6" x14ac:dyDescent="0.25">
      <c r="A1268" s="514"/>
      <c r="B1268" s="9" t="s">
        <v>1570</v>
      </c>
      <c r="C1268" s="44"/>
      <c r="D1268" s="40"/>
    </row>
    <row r="1269" spans="1:4" ht="15.6" x14ac:dyDescent="0.25">
      <c r="A1269" s="514"/>
      <c r="B1269" s="9" t="s">
        <v>1571</v>
      </c>
      <c r="C1269" s="44"/>
      <c r="D1269" s="40"/>
    </row>
    <row r="1270" spans="1:4" ht="15.6" x14ac:dyDescent="0.25">
      <c r="A1270" s="514"/>
      <c r="B1270" s="9" t="s">
        <v>1572</v>
      </c>
      <c r="C1270" s="44"/>
      <c r="D1270" s="40"/>
    </row>
    <row r="1271" spans="1:4" ht="15.6" x14ac:dyDescent="0.25">
      <c r="A1271" s="514"/>
      <c r="B1271" s="9" t="s">
        <v>1573</v>
      </c>
      <c r="C1271" s="44"/>
      <c r="D1271" s="40"/>
    </row>
    <row r="1272" spans="1:4" ht="15.6" x14ac:dyDescent="0.25">
      <c r="A1272" s="514"/>
      <c r="B1272" s="9" t="s">
        <v>1574</v>
      </c>
      <c r="C1272" s="44"/>
      <c r="D1272" s="40"/>
    </row>
    <row r="1273" spans="1:4" ht="15.6" x14ac:dyDescent="0.25">
      <c r="A1273" s="514"/>
      <c r="B1273" s="9" t="s">
        <v>1575</v>
      </c>
      <c r="C1273" s="44"/>
      <c r="D1273" s="40"/>
    </row>
    <row r="1274" spans="1:4" ht="15.6" x14ac:dyDescent="0.25">
      <c r="A1274" s="514"/>
      <c r="B1274" s="9" t="s">
        <v>1576</v>
      </c>
      <c r="C1274" s="44"/>
      <c r="D1274" s="40"/>
    </row>
    <row r="1275" spans="1:4" ht="15.6" x14ac:dyDescent="0.25">
      <c r="A1275" s="514"/>
      <c r="B1275" s="9" t="s">
        <v>1577</v>
      </c>
      <c r="C1275" s="44"/>
      <c r="D1275" s="40"/>
    </row>
    <row r="1276" spans="1:4" ht="15.6" x14ac:dyDescent="0.25">
      <c r="A1276" s="514"/>
      <c r="B1276" s="9" t="s">
        <v>1578</v>
      </c>
      <c r="C1276" s="44"/>
      <c r="D1276" s="40"/>
    </row>
    <row r="1277" spans="1:4" ht="15.6" x14ac:dyDescent="0.25">
      <c r="A1277" s="514"/>
      <c r="B1277" s="9" t="s">
        <v>1579</v>
      </c>
      <c r="C1277" s="44"/>
      <c r="D1277" s="40"/>
    </row>
    <row r="1278" spans="1:4" ht="15.6" x14ac:dyDescent="0.25">
      <c r="A1278" s="514"/>
      <c r="B1278" s="9" t="s">
        <v>1580</v>
      </c>
      <c r="C1278" s="44"/>
      <c r="D1278" s="40"/>
    </row>
    <row r="1279" spans="1:4" ht="15.6" x14ac:dyDescent="0.25">
      <c r="A1279" s="514"/>
      <c r="B1279" s="9" t="s">
        <v>1581</v>
      </c>
      <c r="C1279" s="44"/>
      <c r="D1279" s="40"/>
    </row>
    <row r="1280" spans="1:4" ht="15.6" x14ac:dyDescent="0.25">
      <c r="A1280" s="514"/>
      <c r="B1280" s="9" t="s">
        <v>1582</v>
      </c>
      <c r="C1280" s="44"/>
      <c r="D1280" s="40"/>
    </row>
    <row r="1281" spans="1:4" ht="15.6" x14ac:dyDescent="0.25">
      <c r="A1281" s="514"/>
      <c r="B1281" s="9" t="s">
        <v>1583</v>
      </c>
      <c r="C1281" s="44"/>
      <c r="D1281" s="40"/>
    </row>
    <row r="1282" spans="1:4" ht="15.6" x14ac:dyDescent="0.25">
      <c r="A1282" s="514"/>
      <c r="B1282" s="9" t="s">
        <v>1584</v>
      </c>
      <c r="C1282" s="44"/>
      <c r="D1282" s="40"/>
    </row>
    <row r="1283" spans="1:4" ht="15.6" x14ac:dyDescent="0.25">
      <c r="A1283" s="514"/>
      <c r="B1283" s="9" t="s">
        <v>1585</v>
      </c>
      <c r="C1283" s="44"/>
      <c r="D1283" s="40"/>
    </row>
    <row r="1284" spans="1:4" ht="15.6" x14ac:dyDescent="0.25">
      <c r="A1284" s="514"/>
      <c r="B1284" s="9" t="s">
        <v>1586</v>
      </c>
      <c r="C1284" s="44"/>
      <c r="D1284" s="40"/>
    </row>
    <row r="1285" spans="1:4" ht="15.6" x14ac:dyDescent="0.25">
      <c r="A1285" s="514"/>
      <c r="B1285" s="9" t="s">
        <v>1587</v>
      </c>
      <c r="C1285" s="44"/>
      <c r="D1285" s="40"/>
    </row>
    <row r="1286" spans="1:4" ht="15.6" x14ac:dyDescent="0.25">
      <c r="A1286" s="514"/>
      <c r="B1286" s="9" t="s">
        <v>1588</v>
      </c>
      <c r="C1286" s="44"/>
      <c r="D1286" s="40"/>
    </row>
    <row r="1287" spans="1:4" ht="15.6" x14ac:dyDescent="0.25">
      <c r="A1287" s="514"/>
      <c r="B1287" s="9" t="s">
        <v>1589</v>
      </c>
      <c r="C1287" s="44"/>
      <c r="D1287" s="40"/>
    </row>
    <row r="1288" spans="1:4" ht="15.6" x14ac:dyDescent="0.25">
      <c r="A1288" s="514"/>
      <c r="B1288" s="9" t="s">
        <v>1590</v>
      </c>
      <c r="C1288" s="44"/>
      <c r="D1288" s="40"/>
    </row>
    <row r="1289" spans="1:4" ht="15.6" x14ac:dyDescent="0.25">
      <c r="A1289" s="514"/>
      <c r="B1289" s="9" t="s">
        <v>1591</v>
      </c>
      <c r="C1289" s="44"/>
      <c r="D1289" s="40"/>
    </row>
    <row r="1290" spans="1:4" ht="15.6" x14ac:dyDescent="0.25">
      <c r="A1290" s="514"/>
      <c r="B1290" s="9" t="s">
        <v>1592</v>
      </c>
      <c r="C1290" s="44"/>
      <c r="D1290" s="40"/>
    </row>
    <row r="1291" spans="1:4" ht="15.6" x14ac:dyDescent="0.25">
      <c r="A1291" s="514"/>
      <c r="B1291" s="9" t="s">
        <v>1593</v>
      </c>
      <c r="C1291" s="44"/>
      <c r="D1291" s="40"/>
    </row>
    <row r="1292" spans="1:4" ht="15.6" x14ac:dyDescent="0.25">
      <c r="A1292" s="514"/>
      <c r="B1292" s="9" t="s">
        <v>1594</v>
      </c>
      <c r="C1292" s="44"/>
      <c r="D1292" s="40"/>
    </row>
    <row r="1293" spans="1:4" ht="15.6" x14ac:dyDescent="0.25">
      <c r="A1293" s="514"/>
      <c r="B1293" s="9" t="s">
        <v>1595</v>
      </c>
      <c r="C1293" s="44"/>
      <c r="D1293" s="40"/>
    </row>
    <row r="1294" spans="1:4" ht="15.6" x14ac:dyDescent="0.25">
      <c r="A1294" s="514"/>
      <c r="B1294" s="9" t="s">
        <v>1596</v>
      </c>
      <c r="C1294" s="44"/>
      <c r="D1294" s="40"/>
    </row>
    <row r="1295" spans="1:4" ht="15.6" x14ac:dyDescent="0.25">
      <c r="A1295" s="514"/>
      <c r="B1295" s="9" t="s">
        <v>1597</v>
      </c>
      <c r="C1295" s="44"/>
      <c r="D1295" s="40"/>
    </row>
    <row r="1296" spans="1:4" ht="15.6" x14ac:dyDescent="0.25">
      <c r="A1296" s="514"/>
      <c r="B1296" s="9" t="s">
        <v>1598</v>
      </c>
      <c r="C1296" s="44"/>
      <c r="D1296" s="40"/>
    </row>
    <row r="1297" spans="1:4" ht="15.6" x14ac:dyDescent="0.25">
      <c r="A1297" s="514"/>
      <c r="B1297" s="9" t="s">
        <v>1599</v>
      </c>
      <c r="C1297" s="44"/>
      <c r="D1297" s="40"/>
    </row>
    <row r="1298" spans="1:4" ht="15.6" x14ac:dyDescent="0.25">
      <c r="A1298" s="514"/>
      <c r="B1298" s="9" t="s">
        <v>1600</v>
      </c>
      <c r="C1298" s="44"/>
      <c r="D1298" s="40"/>
    </row>
    <row r="1299" spans="1:4" ht="15.6" x14ac:dyDescent="0.25">
      <c r="A1299" s="514"/>
      <c r="B1299" s="9" t="s">
        <v>1601</v>
      </c>
      <c r="C1299" s="44"/>
      <c r="D1299" s="40"/>
    </row>
    <row r="1300" spans="1:4" ht="15.6" x14ac:dyDescent="0.25">
      <c r="A1300" s="514"/>
      <c r="B1300" s="9" t="s">
        <v>1602</v>
      </c>
      <c r="C1300" s="44"/>
      <c r="D1300" s="40"/>
    </row>
    <row r="1301" spans="1:4" ht="16.2" thickBot="1" x14ac:dyDescent="0.3">
      <c r="A1301" s="515"/>
      <c r="B1301" s="10" t="s">
        <v>1603</v>
      </c>
      <c r="C1301" s="45"/>
      <c r="D1301" s="40"/>
    </row>
    <row r="1302" spans="1:4" ht="15.6" x14ac:dyDescent="0.25">
      <c r="A1302" s="513">
        <v>42020</v>
      </c>
      <c r="B1302" s="9" t="s">
        <v>1604</v>
      </c>
      <c r="C1302" s="46">
        <v>1.3071999999999999</v>
      </c>
      <c r="D1302" s="40"/>
    </row>
    <row r="1303" spans="1:4" ht="16.2" thickBot="1" x14ac:dyDescent="0.3">
      <c r="A1303" s="515"/>
      <c r="B1303" s="10" t="s">
        <v>1605</v>
      </c>
      <c r="C1303" s="44"/>
      <c r="D1303" s="40"/>
    </row>
    <row r="1304" spans="1:4" ht="15.6" x14ac:dyDescent="0.25">
      <c r="A1304" s="513">
        <v>42044</v>
      </c>
      <c r="B1304" s="9" t="s">
        <v>657</v>
      </c>
      <c r="C1304" s="46">
        <v>1.2041999999999999</v>
      </c>
      <c r="D1304" s="40"/>
    </row>
    <row r="1305" spans="1:4" ht="16.2" thickBot="1" x14ac:dyDescent="0.3">
      <c r="A1305" s="515"/>
      <c r="B1305" s="10" t="s">
        <v>1606</v>
      </c>
      <c r="C1305" s="45"/>
      <c r="D1305" s="40"/>
    </row>
    <row r="1306" spans="1:4" ht="15.6" x14ac:dyDescent="0.25">
      <c r="A1306" s="513">
        <v>42060</v>
      </c>
      <c r="B1306" s="9" t="s">
        <v>1607</v>
      </c>
      <c r="C1306" s="44">
        <v>1.2245999999999999</v>
      </c>
      <c r="D1306" s="40"/>
    </row>
    <row r="1307" spans="1:4" ht="16.2" thickBot="1" x14ac:dyDescent="0.3">
      <c r="A1307" s="515"/>
      <c r="B1307" s="10" t="s">
        <v>1608</v>
      </c>
      <c r="C1307" s="45"/>
      <c r="D1307" s="40"/>
    </row>
    <row r="1308" spans="1:4" ht="15.6" x14ac:dyDescent="0.25">
      <c r="A1308" s="513">
        <v>42100</v>
      </c>
      <c r="B1308" s="9" t="s">
        <v>1609</v>
      </c>
      <c r="C1308" s="46">
        <v>1.7111000000000001</v>
      </c>
      <c r="D1308" s="40"/>
    </row>
    <row r="1309" spans="1:4" ht="16.2" thickBot="1" x14ac:dyDescent="0.3">
      <c r="A1309" s="515"/>
      <c r="B1309" s="10" t="s">
        <v>1610</v>
      </c>
      <c r="C1309" s="44"/>
      <c r="D1309" s="40"/>
    </row>
    <row r="1310" spans="1:4" ht="15.6" x14ac:dyDescent="0.25">
      <c r="A1310" s="513">
        <v>42140</v>
      </c>
      <c r="B1310" s="9" t="s">
        <v>1611</v>
      </c>
      <c r="C1310" s="46">
        <v>1.0660000000000001</v>
      </c>
      <c r="D1310" s="40"/>
    </row>
    <row r="1311" spans="1:4" ht="16.2" thickBot="1" x14ac:dyDescent="0.3">
      <c r="A1311" s="515"/>
      <c r="B1311" s="10" t="s">
        <v>1612</v>
      </c>
      <c r="C1311" s="45"/>
      <c r="D1311" s="40"/>
    </row>
    <row r="1312" spans="1:4" ht="15.6" x14ac:dyDescent="0.25">
      <c r="A1312" s="513">
        <v>42220</v>
      </c>
      <c r="B1312" s="9" t="s">
        <v>1613</v>
      </c>
      <c r="C1312" s="44">
        <v>1.6102000000000001</v>
      </c>
      <c r="D1312" s="40"/>
    </row>
    <row r="1313" spans="1:4" ht="16.2" thickBot="1" x14ac:dyDescent="0.3">
      <c r="A1313" s="515"/>
      <c r="B1313" s="10" t="s">
        <v>1614</v>
      </c>
      <c r="C1313" s="45"/>
      <c r="D1313" s="40"/>
    </row>
    <row r="1314" spans="1:4" ht="15.6" x14ac:dyDescent="0.25">
      <c r="A1314" s="513">
        <v>42340</v>
      </c>
      <c r="B1314" s="9" t="s">
        <v>1615</v>
      </c>
      <c r="C1314" s="46">
        <v>0.90949999999999998</v>
      </c>
      <c r="D1314" s="40"/>
    </row>
    <row r="1315" spans="1:4" ht="15.6" x14ac:dyDescent="0.25">
      <c r="A1315" s="514"/>
      <c r="B1315" s="9" t="s">
        <v>1616</v>
      </c>
      <c r="C1315" s="44"/>
      <c r="D1315" s="40"/>
    </row>
    <row r="1316" spans="1:4" ht="15.6" x14ac:dyDescent="0.25">
      <c r="A1316" s="514"/>
      <c r="B1316" s="9" t="s">
        <v>1617</v>
      </c>
      <c r="C1316" s="44"/>
      <c r="D1316" s="40"/>
    </row>
    <row r="1317" spans="1:4" ht="16.2" thickBot="1" x14ac:dyDescent="0.3">
      <c r="A1317" s="515"/>
      <c r="B1317" s="10" t="s">
        <v>1618</v>
      </c>
      <c r="C1317" s="45"/>
      <c r="D1317" s="40"/>
    </row>
    <row r="1318" spans="1:4" ht="15.6" x14ac:dyDescent="0.25">
      <c r="A1318" s="513">
        <v>42540</v>
      </c>
      <c r="B1318" s="9" t="s">
        <v>1619</v>
      </c>
      <c r="C1318" s="46">
        <v>0.83279999999999998</v>
      </c>
      <c r="D1318" s="40"/>
    </row>
    <row r="1319" spans="1:4" ht="15.6" x14ac:dyDescent="0.25">
      <c r="A1319" s="514"/>
      <c r="B1319" s="9" t="s">
        <v>1620</v>
      </c>
      <c r="C1319" s="44"/>
      <c r="D1319" s="40"/>
    </row>
    <row r="1320" spans="1:4" ht="15.6" x14ac:dyDescent="0.25">
      <c r="A1320" s="514"/>
      <c r="B1320" s="9" t="s">
        <v>1621</v>
      </c>
      <c r="C1320" s="44"/>
      <c r="D1320" s="40"/>
    </row>
    <row r="1321" spans="1:4" ht="16.2" thickBot="1" x14ac:dyDescent="0.3">
      <c r="A1321" s="515"/>
      <c r="B1321" s="10" t="s">
        <v>1622</v>
      </c>
      <c r="C1321" s="45"/>
      <c r="D1321" s="40"/>
    </row>
    <row r="1322" spans="1:4" ht="15.6" x14ac:dyDescent="0.25">
      <c r="A1322" s="513">
        <v>42644</v>
      </c>
      <c r="B1322" s="9" t="s">
        <v>1623</v>
      </c>
      <c r="C1322" s="46">
        <v>1.1540999999999999</v>
      </c>
      <c r="D1322" s="40"/>
    </row>
    <row r="1323" spans="1:4" ht="15.6" x14ac:dyDescent="0.25">
      <c r="A1323" s="514"/>
      <c r="B1323" s="9" t="s">
        <v>1624</v>
      </c>
      <c r="C1323" s="44"/>
      <c r="D1323" s="40"/>
    </row>
    <row r="1324" spans="1:4" ht="16.2" thickBot="1" x14ac:dyDescent="0.3">
      <c r="A1324" s="515"/>
      <c r="B1324" s="10" t="s">
        <v>1625</v>
      </c>
      <c r="C1324" s="44"/>
      <c r="D1324" s="40"/>
    </row>
    <row r="1325" spans="1:4" ht="15.6" x14ac:dyDescent="0.25">
      <c r="A1325" s="513">
        <v>42680</v>
      </c>
      <c r="B1325" s="9" t="s">
        <v>658</v>
      </c>
      <c r="C1325" s="46">
        <v>0.9032</v>
      </c>
      <c r="D1325" s="40"/>
    </row>
    <row r="1326" spans="1:4" ht="16.2" thickBot="1" x14ac:dyDescent="0.3">
      <c r="A1326" s="515"/>
      <c r="B1326" s="10" t="s">
        <v>1626</v>
      </c>
      <c r="C1326" s="45"/>
      <c r="D1326" s="40"/>
    </row>
    <row r="1327" spans="1:4" ht="15.6" x14ac:dyDescent="0.25">
      <c r="A1327" s="513">
        <v>43100</v>
      </c>
      <c r="B1327" s="9" t="s">
        <v>1627</v>
      </c>
      <c r="C1327" s="44">
        <v>0.93030000000000002</v>
      </c>
      <c r="D1327" s="40"/>
    </row>
    <row r="1328" spans="1:4" ht="16.2" thickBot="1" x14ac:dyDescent="0.3">
      <c r="A1328" s="515"/>
      <c r="B1328" s="10" t="s">
        <v>1628</v>
      </c>
      <c r="C1328" s="45"/>
      <c r="D1328" s="40"/>
    </row>
    <row r="1329" spans="1:4" ht="15.6" x14ac:dyDescent="0.25">
      <c r="A1329" s="513">
        <v>43300</v>
      </c>
      <c r="B1329" s="9" t="s">
        <v>1629</v>
      </c>
      <c r="C1329" s="46">
        <v>0.80110000000000003</v>
      </c>
      <c r="D1329" s="40"/>
    </row>
    <row r="1330" spans="1:4" ht="16.2" thickBot="1" x14ac:dyDescent="0.3">
      <c r="A1330" s="515"/>
      <c r="B1330" s="10" t="s">
        <v>1630</v>
      </c>
      <c r="C1330" s="45"/>
      <c r="D1330" s="40"/>
    </row>
    <row r="1331" spans="1:4" ht="15.6" x14ac:dyDescent="0.25">
      <c r="A1331" s="513">
        <v>43340</v>
      </c>
      <c r="B1331" s="9" t="s">
        <v>1631</v>
      </c>
      <c r="C1331" s="46">
        <v>0.85050000000000003</v>
      </c>
      <c r="D1331" s="40"/>
    </row>
    <row r="1332" spans="1:4" ht="15.6" x14ac:dyDescent="0.25">
      <c r="A1332" s="514"/>
      <c r="B1332" s="9" t="s">
        <v>1632</v>
      </c>
      <c r="C1332" s="44"/>
      <c r="D1332" s="40"/>
    </row>
    <row r="1333" spans="1:4" ht="15.6" x14ac:dyDescent="0.25">
      <c r="A1333" s="514"/>
      <c r="B1333" s="9" t="s">
        <v>1633</v>
      </c>
      <c r="C1333" s="44"/>
      <c r="D1333" s="40"/>
    </row>
    <row r="1334" spans="1:4" ht="16.2" thickBot="1" x14ac:dyDescent="0.3">
      <c r="A1334" s="515"/>
      <c r="B1334" s="10" t="s">
        <v>1634</v>
      </c>
      <c r="C1334" s="45"/>
      <c r="D1334" s="40"/>
    </row>
    <row r="1335" spans="1:4" ht="15.6" x14ac:dyDescent="0.25">
      <c r="A1335" s="513">
        <v>43580</v>
      </c>
      <c r="B1335" s="9" t="s">
        <v>1635</v>
      </c>
      <c r="C1335" s="46">
        <v>0.95379999999999998</v>
      </c>
      <c r="D1335" s="40"/>
    </row>
    <row r="1336" spans="1:4" ht="15.6" x14ac:dyDescent="0.25">
      <c r="A1336" s="514"/>
      <c r="B1336" s="9" t="s">
        <v>1636</v>
      </c>
      <c r="C1336" s="44"/>
      <c r="D1336" s="40"/>
    </row>
    <row r="1337" spans="1:4" ht="15.6" x14ac:dyDescent="0.25">
      <c r="A1337" s="514"/>
      <c r="B1337" s="9" t="s">
        <v>1637</v>
      </c>
      <c r="C1337" s="44"/>
      <c r="D1337" s="40"/>
    </row>
    <row r="1338" spans="1:4" ht="15.6" x14ac:dyDescent="0.25">
      <c r="A1338" s="514"/>
      <c r="B1338" s="9" t="s">
        <v>1638</v>
      </c>
      <c r="C1338" s="44"/>
      <c r="D1338" s="40"/>
    </row>
    <row r="1339" spans="1:4" ht="16.2" thickBot="1" x14ac:dyDescent="0.3">
      <c r="A1339" s="515"/>
      <c r="B1339" s="10" t="s">
        <v>1639</v>
      </c>
      <c r="C1339" s="45"/>
      <c r="D1339" s="40"/>
    </row>
    <row r="1340" spans="1:4" ht="15.6" x14ac:dyDescent="0.25">
      <c r="A1340" s="513">
        <v>43620</v>
      </c>
      <c r="B1340" s="9" t="s">
        <v>1640</v>
      </c>
      <c r="C1340" s="46">
        <v>0.9153</v>
      </c>
      <c r="D1340" s="40"/>
    </row>
    <row r="1341" spans="1:4" ht="15.6" x14ac:dyDescent="0.25">
      <c r="A1341" s="514"/>
      <c r="B1341" s="9" t="s">
        <v>1641</v>
      </c>
      <c r="C1341" s="44"/>
      <c r="D1341" s="40"/>
    </row>
    <row r="1342" spans="1:4" ht="15.6" x14ac:dyDescent="0.25">
      <c r="A1342" s="514"/>
      <c r="B1342" s="9" t="s">
        <v>1642</v>
      </c>
      <c r="C1342" s="44"/>
      <c r="D1342" s="40"/>
    </row>
    <row r="1343" spans="1:4" ht="15.6" x14ac:dyDescent="0.25">
      <c r="A1343" s="514"/>
      <c r="B1343" s="9" t="s">
        <v>1643</v>
      </c>
      <c r="C1343" s="44"/>
      <c r="D1343" s="40"/>
    </row>
    <row r="1344" spans="1:4" ht="16.2" thickBot="1" x14ac:dyDescent="0.3">
      <c r="A1344" s="515"/>
      <c r="B1344" s="10" t="s">
        <v>1644</v>
      </c>
      <c r="C1344" s="45"/>
      <c r="D1344" s="40"/>
    </row>
    <row r="1345" spans="1:4" ht="15.6" x14ac:dyDescent="0.25">
      <c r="A1345" s="513">
        <v>43780</v>
      </c>
      <c r="B1345" s="9" t="s">
        <v>1645</v>
      </c>
      <c r="C1345" s="46">
        <v>0.94259999999999999</v>
      </c>
      <c r="D1345" s="40"/>
    </row>
    <row r="1346" spans="1:4" ht="15.6" x14ac:dyDescent="0.25">
      <c r="A1346" s="514"/>
      <c r="B1346" s="9" t="s">
        <v>1646</v>
      </c>
      <c r="C1346" s="44"/>
      <c r="D1346" s="40"/>
    </row>
    <row r="1347" spans="1:4" ht="16.2" thickBot="1" x14ac:dyDescent="0.3">
      <c r="A1347" s="515"/>
      <c r="B1347" s="10" t="s">
        <v>1647</v>
      </c>
      <c r="C1347" s="45"/>
      <c r="D1347" s="40"/>
    </row>
    <row r="1348" spans="1:4" ht="15.6" x14ac:dyDescent="0.25">
      <c r="A1348" s="513">
        <v>43900</v>
      </c>
      <c r="B1348" s="9" t="s">
        <v>1648</v>
      </c>
      <c r="C1348" s="46">
        <v>0.9325</v>
      </c>
      <c r="D1348" s="40"/>
    </row>
    <row r="1349" spans="1:4" ht="16.2" thickBot="1" x14ac:dyDescent="0.3">
      <c r="A1349" s="515"/>
      <c r="B1349" s="10" t="s">
        <v>1649</v>
      </c>
      <c r="C1349" s="45"/>
      <c r="D1349" s="40"/>
    </row>
    <row r="1350" spans="1:4" ht="15.6" x14ac:dyDescent="0.25">
      <c r="A1350" s="513">
        <v>44060</v>
      </c>
      <c r="B1350" s="9" t="s">
        <v>1650</v>
      </c>
      <c r="C1350" s="46">
        <v>1.0504</v>
      </c>
      <c r="D1350" s="40"/>
    </row>
    <row r="1351" spans="1:4" ht="16.2" thickBot="1" x14ac:dyDescent="0.3">
      <c r="A1351" s="515"/>
      <c r="B1351" s="10" t="s">
        <v>1651</v>
      </c>
      <c r="C1351" s="45"/>
      <c r="D1351" s="40"/>
    </row>
    <row r="1352" spans="1:4" ht="15.6" x14ac:dyDescent="0.25">
      <c r="A1352" s="513">
        <v>44100</v>
      </c>
      <c r="B1352" s="9" t="s">
        <v>1652</v>
      </c>
      <c r="C1352" s="46">
        <v>0.89580000000000004</v>
      </c>
      <c r="D1352" s="40"/>
    </row>
    <row r="1353" spans="1:4" ht="15.6" x14ac:dyDescent="0.25">
      <c r="A1353" s="514"/>
      <c r="B1353" s="9" t="s">
        <v>1653</v>
      </c>
      <c r="C1353" s="44"/>
      <c r="D1353" s="40"/>
    </row>
    <row r="1354" spans="1:4" ht="16.2" thickBot="1" x14ac:dyDescent="0.3">
      <c r="A1354" s="515"/>
      <c r="B1354" s="10" t="s">
        <v>1654</v>
      </c>
      <c r="C1354" s="45"/>
      <c r="D1354" s="40"/>
    </row>
    <row r="1355" spans="1:4" ht="15.6" x14ac:dyDescent="0.25">
      <c r="A1355" s="513">
        <v>44140</v>
      </c>
      <c r="B1355" s="9" t="s">
        <v>1655</v>
      </c>
      <c r="C1355" s="46">
        <v>1.0246999999999999</v>
      </c>
      <c r="D1355" s="40"/>
    </row>
    <row r="1356" spans="1:4" ht="15.6" x14ac:dyDescent="0.25">
      <c r="A1356" s="514"/>
      <c r="B1356" s="9" t="s">
        <v>0</v>
      </c>
      <c r="C1356" s="44"/>
      <c r="D1356" s="40"/>
    </row>
    <row r="1357" spans="1:4" ht="15.6" x14ac:dyDescent="0.25">
      <c r="A1357" s="514"/>
      <c r="B1357" s="9" t="s">
        <v>1</v>
      </c>
      <c r="C1357" s="44"/>
      <c r="D1357" s="40"/>
    </row>
    <row r="1358" spans="1:4" ht="16.2" thickBot="1" x14ac:dyDescent="0.3">
      <c r="A1358" s="515"/>
      <c r="B1358" s="10" t="s">
        <v>2</v>
      </c>
      <c r="C1358" s="45"/>
      <c r="D1358" s="40"/>
    </row>
    <row r="1359" spans="1:4" ht="15.6" x14ac:dyDescent="0.25">
      <c r="A1359" s="513">
        <v>44180</v>
      </c>
      <c r="B1359" s="9" t="s">
        <v>3</v>
      </c>
      <c r="C1359" s="46">
        <v>0.86799999999999999</v>
      </c>
      <c r="D1359" s="40"/>
    </row>
    <row r="1360" spans="1:4" ht="15.6" x14ac:dyDescent="0.25">
      <c r="A1360" s="514"/>
      <c r="B1360" s="9" t="s">
        <v>4</v>
      </c>
      <c r="C1360" s="44"/>
      <c r="D1360" s="40"/>
    </row>
    <row r="1361" spans="1:4" ht="15.6" x14ac:dyDescent="0.25">
      <c r="A1361" s="514"/>
      <c r="B1361" s="9" t="s">
        <v>5</v>
      </c>
      <c r="C1361" s="44"/>
      <c r="D1361" s="40"/>
    </row>
    <row r="1362" spans="1:4" ht="15.6" x14ac:dyDescent="0.25">
      <c r="A1362" s="514"/>
      <c r="B1362" s="9" t="s">
        <v>6</v>
      </c>
      <c r="C1362" s="44"/>
      <c r="D1362" s="40"/>
    </row>
    <row r="1363" spans="1:4" ht="15.6" x14ac:dyDescent="0.25">
      <c r="A1363" s="514"/>
      <c r="B1363" s="9" t="s">
        <v>7</v>
      </c>
      <c r="C1363" s="44"/>
      <c r="D1363" s="40"/>
    </row>
    <row r="1364" spans="1:4" ht="16.2" thickBot="1" x14ac:dyDescent="0.3">
      <c r="A1364" s="515"/>
      <c r="B1364" s="10" t="s">
        <v>8</v>
      </c>
      <c r="C1364" s="45"/>
      <c r="D1364" s="40"/>
    </row>
    <row r="1365" spans="1:4" ht="15.6" x14ac:dyDescent="0.25">
      <c r="A1365" s="513">
        <v>44220</v>
      </c>
      <c r="B1365" s="9" t="s">
        <v>9</v>
      </c>
      <c r="C1365" s="46">
        <v>0.89810000000000001</v>
      </c>
      <c r="D1365" s="40"/>
    </row>
    <row r="1366" spans="1:4" ht="16.2" thickBot="1" x14ac:dyDescent="0.3">
      <c r="A1366" s="515"/>
      <c r="B1366" s="10" t="s">
        <v>10</v>
      </c>
      <c r="C1366" s="44"/>
      <c r="D1366" s="40"/>
    </row>
    <row r="1367" spans="1:4" ht="15.6" x14ac:dyDescent="0.25">
      <c r="A1367" s="513">
        <v>44300</v>
      </c>
      <c r="B1367" s="9" t="s">
        <v>11</v>
      </c>
      <c r="C1367" s="46">
        <v>0.92510000000000003</v>
      </c>
      <c r="D1367" s="40"/>
    </row>
    <row r="1368" spans="1:4" ht="16.2" thickBot="1" x14ac:dyDescent="0.3">
      <c r="A1368" s="515"/>
      <c r="B1368" s="10" t="s">
        <v>12</v>
      </c>
      <c r="C1368" s="45"/>
      <c r="D1368" s="40"/>
    </row>
    <row r="1369" spans="1:4" ht="15.6" x14ac:dyDescent="0.25">
      <c r="A1369" s="513">
        <v>44700</v>
      </c>
      <c r="B1369" s="9" t="s">
        <v>13</v>
      </c>
      <c r="C1369" s="44">
        <v>1.3051999999999999</v>
      </c>
      <c r="D1369" s="40"/>
    </row>
    <row r="1370" spans="1:4" ht="16.2" thickBot="1" x14ac:dyDescent="0.3">
      <c r="A1370" s="515"/>
      <c r="B1370" s="10" t="s">
        <v>14</v>
      </c>
      <c r="C1370" s="45"/>
      <c r="D1370" s="40"/>
    </row>
    <row r="1371" spans="1:4" ht="15.6" x14ac:dyDescent="0.25">
      <c r="A1371" s="513">
        <v>44940</v>
      </c>
      <c r="B1371" s="9" t="s">
        <v>15</v>
      </c>
      <c r="C1371" s="46">
        <v>0.75509999999999999</v>
      </c>
      <c r="D1371" s="40"/>
    </row>
    <row r="1372" spans="1:4" ht="16.2" thickBot="1" x14ac:dyDescent="0.3">
      <c r="A1372" s="515"/>
      <c r="B1372" s="10" t="s">
        <v>16</v>
      </c>
      <c r="C1372" s="45"/>
      <c r="D1372" s="40"/>
    </row>
    <row r="1373" spans="1:4" ht="15.6" x14ac:dyDescent="0.25">
      <c r="A1373" s="513">
        <v>45060</v>
      </c>
      <c r="B1373" s="9" t="s">
        <v>17</v>
      </c>
      <c r="C1373" s="46">
        <v>0.97760000000000002</v>
      </c>
      <c r="D1373" s="40"/>
    </row>
    <row r="1374" spans="1:4" ht="15.6" x14ac:dyDescent="0.25">
      <c r="A1374" s="514"/>
      <c r="B1374" s="9" t="s">
        <v>18</v>
      </c>
      <c r="C1374" s="44"/>
      <c r="D1374" s="40"/>
    </row>
    <row r="1375" spans="1:4" ht="15.6" x14ac:dyDescent="0.25">
      <c r="A1375" s="514"/>
      <c r="B1375" s="9" t="s">
        <v>19</v>
      </c>
      <c r="C1375" s="44"/>
      <c r="D1375" s="40"/>
    </row>
    <row r="1376" spans="1:4" ht="16.2" thickBot="1" x14ac:dyDescent="0.3">
      <c r="A1376" s="515"/>
      <c r="B1376" s="10" t="s">
        <v>20</v>
      </c>
      <c r="C1376" s="45"/>
      <c r="D1376" s="40"/>
    </row>
    <row r="1377" spans="1:4" ht="15.6" x14ac:dyDescent="0.25">
      <c r="A1377" s="513">
        <v>45104</v>
      </c>
      <c r="B1377" s="9" t="s">
        <v>659</v>
      </c>
      <c r="C1377" s="46">
        <v>1.1384000000000001</v>
      </c>
      <c r="D1377" s="40"/>
    </row>
    <row r="1378" spans="1:4" ht="16.2" thickBot="1" x14ac:dyDescent="0.3">
      <c r="A1378" s="515"/>
      <c r="B1378" s="10" t="s">
        <v>21</v>
      </c>
      <c r="C1378" s="45"/>
      <c r="D1378" s="40"/>
    </row>
    <row r="1379" spans="1:4" ht="15.6" x14ac:dyDescent="0.25">
      <c r="A1379" s="513">
        <v>45220</v>
      </c>
      <c r="B1379" s="9" t="s">
        <v>22</v>
      </c>
      <c r="C1379" s="46">
        <v>0.85929999999999995</v>
      </c>
      <c r="D1379" s="40"/>
    </row>
    <row r="1380" spans="1:4" ht="15.6" x14ac:dyDescent="0.25">
      <c r="A1380" s="514"/>
      <c r="B1380" s="9" t="s">
        <v>23</v>
      </c>
      <c r="C1380" s="44"/>
      <c r="D1380" s="40"/>
    </row>
    <row r="1381" spans="1:4" ht="15.6" x14ac:dyDescent="0.25">
      <c r="A1381" s="514"/>
      <c r="B1381" s="9" t="s">
        <v>24</v>
      </c>
      <c r="C1381" s="44"/>
      <c r="D1381" s="40"/>
    </row>
    <row r="1382" spans="1:4" ht="15.6" x14ac:dyDescent="0.25">
      <c r="A1382" s="514"/>
      <c r="B1382" s="9" t="s">
        <v>25</v>
      </c>
      <c r="C1382" s="44"/>
      <c r="D1382" s="40"/>
    </row>
    <row r="1383" spans="1:4" ht="16.2" thickBot="1" x14ac:dyDescent="0.3">
      <c r="A1383" s="515"/>
      <c r="B1383" s="10" t="s">
        <v>26</v>
      </c>
      <c r="C1383" s="45"/>
      <c r="D1383" s="40"/>
    </row>
    <row r="1384" spans="1:4" ht="15.6" x14ac:dyDescent="0.25">
      <c r="A1384" s="513">
        <v>45300</v>
      </c>
      <c r="B1384" s="9" t="s">
        <v>27</v>
      </c>
      <c r="C1384" s="46">
        <v>0.90720000000000001</v>
      </c>
      <c r="D1384" s="40"/>
    </row>
    <row r="1385" spans="1:4" ht="15.6" x14ac:dyDescent="0.25">
      <c r="A1385" s="514"/>
      <c r="B1385" s="9" t="s">
        <v>28</v>
      </c>
      <c r="C1385" s="44"/>
      <c r="D1385" s="40"/>
    </row>
    <row r="1386" spans="1:4" ht="15.6" x14ac:dyDescent="0.25">
      <c r="A1386" s="514"/>
      <c r="B1386" s="9" t="s">
        <v>29</v>
      </c>
      <c r="C1386" s="44"/>
      <c r="D1386" s="40"/>
    </row>
    <row r="1387" spans="1:4" ht="15.6" x14ac:dyDescent="0.25">
      <c r="A1387" s="514"/>
      <c r="B1387" s="9" t="s">
        <v>30</v>
      </c>
      <c r="C1387" s="44"/>
      <c r="D1387" s="40"/>
    </row>
    <row r="1388" spans="1:4" ht="16.2" thickBot="1" x14ac:dyDescent="0.3">
      <c r="A1388" s="515"/>
      <c r="B1388" s="10" t="s">
        <v>31</v>
      </c>
      <c r="C1388" s="45"/>
      <c r="D1388" s="40"/>
    </row>
    <row r="1389" spans="1:4" ht="15.6" x14ac:dyDescent="0.25">
      <c r="A1389" s="513">
        <v>45460</v>
      </c>
      <c r="B1389" s="9" t="s">
        <v>32</v>
      </c>
      <c r="C1389" s="46">
        <v>0.92090000000000005</v>
      </c>
      <c r="D1389" s="40"/>
    </row>
    <row r="1390" spans="1:4" ht="15.6" x14ac:dyDescent="0.25">
      <c r="A1390" s="514"/>
      <c r="B1390" s="9" t="s">
        <v>33</v>
      </c>
      <c r="C1390" s="44"/>
      <c r="D1390" s="40"/>
    </row>
    <row r="1391" spans="1:4" ht="15.6" x14ac:dyDescent="0.25">
      <c r="A1391" s="514"/>
      <c r="B1391" s="9" t="s">
        <v>34</v>
      </c>
      <c r="C1391" s="44"/>
      <c r="D1391" s="40"/>
    </row>
    <row r="1392" spans="1:4" ht="15.6" x14ac:dyDescent="0.25">
      <c r="A1392" s="514"/>
      <c r="B1392" s="9" t="s">
        <v>35</v>
      </c>
      <c r="C1392" s="44"/>
      <c r="D1392" s="40"/>
    </row>
    <row r="1393" spans="1:4" ht="16.2" thickBot="1" x14ac:dyDescent="0.3">
      <c r="A1393" s="515"/>
      <c r="B1393" s="10" t="s">
        <v>36</v>
      </c>
      <c r="C1393" s="45"/>
      <c r="D1393" s="40"/>
    </row>
    <row r="1394" spans="1:4" ht="15.6" x14ac:dyDescent="0.25">
      <c r="A1394" s="513">
        <v>45500</v>
      </c>
      <c r="B1394" s="9" t="s">
        <v>37</v>
      </c>
      <c r="C1394" s="46">
        <v>0.79369999999999996</v>
      </c>
      <c r="D1394" s="40"/>
    </row>
    <row r="1395" spans="1:4" ht="15.6" x14ac:dyDescent="0.25">
      <c r="A1395" s="514"/>
      <c r="B1395" s="9" t="s">
        <v>38</v>
      </c>
      <c r="C1395" s="44"/>
      <c r="D1395" s="40"/>
    </row>
    <row r="1396" spans="1:4" ht="16.2" thickBot="1" x14ac:dyDescent="0.3">
      <c r="A1396" s="515"/>
      <c r="B1396" s="10" t="s">
        <v>39</v>
      </c>
      <c r="C1396" s="45"/>
      <c r="D1396" s="40"/>
    </row>
    <row r="1397" spans="1:4" ht="15.6" x14ac:dyDescent="0.25">
      <c r="A1397" s="513">
        <v>45780</v>
      </c>
      <c r="B1397" s="9" t="s">
        <v>40</v>
      </c>
      <c r="C1397" s="46">
        <v>0.91479999999999995</v>
      </c>
      <c r="D1397" s="40"/>
    </row>
    <row r="1398" spans="1:4" ht="15.6" x14ac:dyDescent="0.25">
      <c r="A1398" s="514"/>
      <c r="B1398" s="9" t="s">
        <v>41</v>
      </c>
      <c r="C1398" s="44"/>
      <c r="D1398" s="40"/>
    </row>
    <row r="1399" spans="1:4" ht="15.6" x14ac:dyDescent="0.25">
      <c r="A1399" s="514"/>
      <c r="B1399" s="9" t="s">
        <v>42</v>
      </c>
      <c r="C1399" s="44"/>
      <c r="D1399" s="40"/>
    </row>
    <row r="1400" spans="1:4" ht="15.6" x14ac:dyDescent="0.25">
      <c r="A1400" s="514"/>
      <c r="B1400" s="9" t="s">
        <v>43</v>
      </c>
      <c r="C1400" s="44"/>
      <c r="D1400" s="40"/>
    </row>
    <row r="1401" spans="1:4" ht="16.2" thickBot="1" x14ac:dyDescent="0.3">
      <c r="A1401" s="515"/>
      <c r="B1401" s="10" t="s">
        <v>44</v>
      </c>
      <c r="C1401" s="45"/>
      <c r="D1401" s="40"/>
    </row>
    <row r="1402" spans="1:4" ht="15.6" x14ac:dyDescent="0.25">
      <c r="A1402" s="513">
        <v>45820</v>
      </c>
      <c r="B1402" s="9" t="s">
        <v>45</v>
      </c>
      <c r="C1402" s="46">
        <v>0.88180000000000003</v>
      </c>
      <c r="D1402" s="40"/>
    </row>
    <row r="1403" spans="1:4" ht="15.6" x14ac:dyDescent="0.25">
      <c r="A1403" s="514"/>
      <c r="B1403" s="9" t="s">
        <v>46</v>
      </c>
      <c r="C1403" s="44"/>
      <c r="D1403" s="40"/>
    </row>
    <row r="1404" spans="1:4" ht="15.6" x14ac:dyDescent="0.25">
      <c r="A1404" s="514"/>
      <c r="B1404" s="9" t="s">
        <v>47</v>
      </c>
      <c r="C1404" s="44"/>
      <c r="D1404" s="40"/>
    </row>
    <row r="1405" spans="1:4" ht="15.6" x14ac:dyDescent="0.25">
      <c r="A1405" s="514"/>
      <c r="B1405" s="9" t="s">
        <v>48</v>
      </c>
      <c r="C1405" s="44"/>
      <c r="D1405" s="40"/>
    </row>
    <row r="1406" spans="1:4" ht="15.6" x14ac:dyDescent="0.25">
      <c r="A1406" s="514"/>
      <c r="B1406" s="9" t="s">
        <v>49</v>
      </c>
      <c r="C1406" s="44"/>
      <c r="D1406" s="40"/>
    </row>
    <row r="1407" spans="1:4" ht="16.2" thickBot="1" x14ac:dyDescent="0.3">
      <c r="A1407" s="515"/>
      <c r="B1407" s="10" t="s">
        <v>50</v>
      </c>
      <c r="C1407" s="45"/>
      <c r="D1407" s="40"/>
    </row>
    <row r="1408" spans="1:4" ht="15.6" x14ac:dyDescent="0.25">
      <c r="A1408" s="513">
        <v>45940</v>
      </c>
      <c r="B1408" s="9" t="s">
        <v>51</v>
      </c>
      <c r="C1408" s="46">
        <v>1.0062</v>
      </c>
      <c r="D1408" s="40"/>
    </row>
    <row r="1409" spans="1:4" ht="16.2" thickBot="1" x14ac:dyDescent="0.3">
      <c r="A1409" s="515"/>
      <c r="B1409" s="10" t="s">
        <v>52</v>
      </c>
      <c r="C1409" s="45"/>
      <c r="D1409" s="40"/>
    </row>
    <row r="1410" spans="1:4" ht="15.6" x14ac:dyDescent="0.25">
      <c r="A1410" s="513">
        <v>46060</v>
      </c>
      <c r="B1410" s="9" t="s">
        <v>53</v>
      </c>
      <c r="C1410" s="46">
        <v>0.98180000000000001</v>
      </c>
      <c r="D1410" s="40"/>
    </row>
    <row r="1411" spans="1:4" ht="16.2" thickBot="1" x14ac:dyDescent="0.3">
      <c r="A1411" s="515"/>
      <c r="B1411" s="10" t="s">
        <v>54</v>
      </c>
      <c r="C1411" s="45"/>
      <c r="D1411" s="40"/>
    </row>
    <row r="1412" spans="1:4" ht="15.6" x14ac:dyDescent="0.25">
      <c r="A1412" s="513">
        <v>46140</v>
      </c>
      <c r="B1412" s="9" t="s">
        <v>55</v>
      </c>
      <c r="C1412" s="46">
        <v>0.83620000000000005</v>
      </c>
      <c r="D1412" s="40"/>
    </row>
    <row r="1413" spans="1:4" ht="15.6" x14ac:dyDescent="0.25">
      <c r="A1413" s="514"/>
      <c r="B1413" s="9" t="s">
        <v>56</v>
      </c>
      <c r="C1413" s="44"/>
      <c r="D1413" s="40"/>
    </row>
    <row r="1414" spans="1:4" ht="15.6" x14ac:dyDescent="0.25">
      <c r="A1414" s="514"/>
      <c r="B1414" s="9" t="s">
        <v>57</v>
      </c>
      <c r="C1414" s="44"/>
      <c r="D1414" s="40"/>
    </row>
    <row r="1415" spans="1:4" ht="15.6" x14ac:dyDescent="0.25">
      <c r="A1415" s="514"/>
      <c r="B1415" s="9" t="s">
        <v>58</v>
      </c>
      <c r="C1415" s="44"/>
      <c r="D1415" s="40"/>
    </row>
    <row r="1416" spans="1:4" ht="15.6" x14ac:dyDescent="0.25">
      <c r="A1416" s="514"/>
      <c r="B1416" s="9" t="s">
        <v>59</v>
      </c>
      <c r="C1416" s="44"/>
      <c r="D1416" s="40"/>
    </row>
    <row r="1417" spans="1:4" ht="15.6" x14ac:dyDescent="0.25">
      <c r="A1417" s="514"/>
      <c r="B1417" s="9" t="s">
        <v>60</v>
      </c>
      <c r="C1417" s="44"/>
      <c r="D1417" s="40"/>
    </row>
    <row r="1418" spans="1:4" ht="15.6" x14ac:dyDescent="0.25">
      <c r="A1418" s="514"/>
      <c r="B1418" s="9" t="s">
        <v>61</v>
      </c>
      <c r="C1418" s="44"/>
      <c r="D1418" s="40"/>
    </row>
    <row r="1419" spans="1:4" ht="16.2" thickBot="1" x14ac:dyDescent="0.3">
      <c r="A1419" s="515"/>
      <c r="B1419" s="10" t="s">
        <v>62</v>
      </c>
      <c r="C1419" s="45"/>
      <c r="D1419" s="40"/>
    </row>
    <row r="1420" spans="1:4" ht="15.6" x14ac:dyDescent="0.25">
      <c r="A1420" s="513">
        <v>46220</v>
      </c>
      <c r="B1420" s="9" t="s">
        <v>63</v>
      </c>
      <c r="C1420" s="46">
        <v>0.86639999999999995</v>
      </c>
      <c r="D1420" s="40"/>
    </row>
    <row r="1421" spans="1:4" ht="15.6" x14ac:dyDescent="0.25">
      <c r="A1421" s="514"/>
      <c r="B1421" s="9" t="s">
        <v>64</v>
      </c>
      <c r="C1421" s="44"/>
      <c r="D1421" s="40"/>
    </row>
    <row r="1422" spans="1:4" ht="15.6" x14ac:dyDescent="0.25">
      <c r="A1422" s="514"/>
      <c r="B1422" s="9" t="s">
        <v>65</v>
      </c>
      <c r="C1422" s="44"/>
      <c r="D1422" s="40"/>
    </row>
    <row r="1423" spans="1:4" ht="16.2" thickBot="1" x14ac:dyDescent="0.3">
      <c r="A1423" s="515"/>
      <c r="B1423" s="10" t="s">
        <v>66</v>
      </c>
      <c r="C1423" s="45"/>
      <c r="D1423" s="40"/>
    </row>
    <row r="1424" spans="1:4" ht="15.6" x14ac:dyDescent="0.25">
      <c r="A1424" s="513">
        <v>46340</v>
      </c>
      <c r="B1424" s="9" t="s">
        <v>67</v>
      </c>
      <c r="C1424" s="46">
        <v>0.83550000000000002</v>
      </c>
      <c r="D1424" s="40"/>
    </row>
    <row r="1425" spans="1:4" ht="16.2" thickBot="1" x14ac:dyDescent="0.3">
      <c r="A1425" s="515"/>
      <c r="B1425" s="10" t="s">
        <v>68</v>
      </c>
      <c r="C1425" s="45"/>
      <c r="D1425" s="40"/>
    </row>
    <row r="1426" spans="1:4" ht="15.6" x14ac:dyDescent="0.25">
      <c r="A1426" s="513">
        <v>46540</v>
      </c>
      <c r="B1426" s="9" t="s">
        <v>660</v>
      </c>
      <c r="C1426" s="46">
        <v>0.84409999999999996</v>
      </c>
      <c r="D1426" s="40"/>
    </row>
    <row r="1427" spans="1:4" ht="15.6" x14ac:dyDescent="0.25">
      <c r="A1427" s="514"/>
      <c r="B1427" s="9" t="s">
        <v>69</v>
      </c>
      <c r="C1427" s="44"/>
      <c r="D1427" s="40"/>
    </row>
    <row r="1428" spans="1:4" ht="16.2" thickBot="1" x14ac:dyDescent="0.3">
      <c r="A1428" s="515"/>
      <c r="B1428" s="10" t="s">
        <v>70</v>
      </c>
      <c r="C1428" s="45"/>
      <c r="D1428" s="40"/>
    </row>
    <row r="1429" spans="1:4" ht="15.6" x14ac:dyDescent="0.25">
      <c r="A1429" s="513">
        <v>46660</v>
      </c>
      <c r="B1429" s="9" t="s">
        <v>71</v>
      </c>
      <c r="C1429" s="46">
        <v>0.79969999999999997</v>
      </c>
      <c r="D1429" s="40"/>
    </row>
    <row r="1430" spans="1:4" ht="15.6" x14ac:dyDescent="0.25">
      <c r="A1430" s="514"/>
      <c r="B1430" s="9" t="s">
        <v>72</v>
      </c>
      <c r="C1430" s="44"/>
      <c r="D1430" s="40"/>
    </row>
    <row r="1431" spans="1:4" ht="15.6" x14ac:dyDescent="0.25">
      <c r="A1431" s="514"/>
      <c r="B1431" s="9" t="s">
        <v>73</v>
      </c>
      <c r="C1431" s="44"/>
      <c r="D1431" s="40"/>
    </row>
    <row r="1432" spans="1:4" ht="15.6" x14ac:dyDescent="0.25">
      <c r="A1432" s="514"/>
      <c r="B1432" s="9" t="s">
        <v>74</v>
      </c>
      <c r="C1432" s="44"/>
      <c r="D1432" s="40"/>
    </row>
    <row r="1433" spans="1:4" ht="16.2" thickBot="1" x14ac:dyDescent="0.3">
      <c r="A1433" s="515"/>
      <c r="B1433" s="10" t="s">
        <v>75</v>
      </c>
      <c r="C1433" s="45"/>
      <c r="D1433" s="40"/>
    </row>
    <row r="1434" spans="1:4" ht="15.6" x14ac:dyDescent="0.25">
      <c r="A1434" s="513">
        <v>46700</v>
      </c>
      <c r="B1434" s="9" t="s">
        <v>76</v>
      </c>
      <c r="C1434" s="46">
        <v>1.4636</v>
      </c>
      <c r="D1434" s="40"/>
    </row>
    <row r="1435" spans="1:4" ht="16.2" thickBot="1" x14ac:dyDescent="0.3">
      <c r="A1435" s="515"/>
      <c r="B1435" s="10" t="s">
        <v>77</v>
      </c>
      <c r="C1435" s="45"/>
      <c r="D1435" s="40"/>
    </row>
    <row r="1436" spans="1:4" ht="15.6" x14ac:dyDescent="0.25">
      <c r="A1436" s="513">
        <v>47020</v>
      </c>
      <c r="B1436" s="9" t="s">
        <v>78</v>
      </c>
      <c r="C1436" s="46">
        <v>0.84340000000000004</v>
      </c>
      <c r="D1436" s="40"/>
    </row>
    <row r="1437" spans="1:4" ht="15.6" x14ac:dyDescent="0.25">
      <c r="A1437" s="514"/>
      <c r="B1437" s="9" t="s">
        <v>79</v>
      </c>
      <c r="C1437" s="44"/>
      <c r="D1437" s="40"/>
    </row>
    <row r="1438" spans="1:4" ht="15.6" x14ac:dyDescent="0.25">
      <c r="A1438" s="514"/>
      <c r="B1438" s="9" t="s">
        <v>80</v>
      </c>
      <c r="C1438" s="44"/>
      <c r="D1438" s="40"/>
    </row>
    <row r="1439" spans="1:4" ht="16.2" thickBot="1" x14ac:dyDescent="0.3">
      <c r="A1439" s="515"/>
      <c r="B1439" s="10" t="s">
        <v>81</v>
      </c>
      <c r="C1439" s="45"/>
      <c r="D1439" s="40"/>
    </row>
    <row r="1440" spans="1:4" ht="15.6" x14ac:dyDescent="0.25">
      <c r="A1440" s="513">
        <v>47220</v>
      </c>
      <c r="B1440" s="9" t="s">
        <v>82</v>
      </c>
      <c r="C1440" s="46">
        <v>1.0222</v>
      </c>
      <c r="D1440" s="40"/>
    </row>
    <row r="1441" spans="1:4" ht="16.2" thickBot="1" x14ac:dyDescent="0.3">
      <c r="A1441" s="515"/>
      <c r="B1441" s="10" t="s">
        <v>83</v>
      </c>
      <c r="C1441" s="45"/>
      <c r="D1441" s="40"/>
    </row>
    <row r="1442" spans="1:4" ht="15.6" x14ac:dyDescent="0.25">
      <c r="A1442" s="513">
        <v>47260</v>
      </c>
      <c r="B1442" s="9" t="s">
        <v>661</v>
      </c>
      <c r="C1442" s="46">
        <v>0.90010000000000001</v>
      </c>
      <c r="D1442" s="40"/>
    </row>
    <row r="1443" spans="1:4" ht="15.6" x14ac:dyDescent="0.25">
      <c r="A1443" s="514"/>
      <c r="B1443" s="9" t="s">
        <v>84</v>
      </c>
      <c r="C1443" s="44"/>
      <c r="D1443" s="40"/>
    </row>
    <row r="1444" spans="1:4" ht="15.6" x14ac:dyDescent="0.25">
      <c r="A1444" s="514"/>
      <c r="B1444" s="9" t="s">
        <v>85</v>
      </c>
      <c r="C1444" s="44"/>
      <c r="D1444" s="40"/>
    </row>
    <row r="1445" spans="1:4" ht="15.6" x14ac:dyDescent="0.25">
      <c r="A1445" s="514"/>
      <c r="B1445" s="9" t="s">
        <v>86</v>
      </c>
      <c r="C1445" s="44"/>
      <c r="D1445" s="40"/>
    </row>
    <row r="1446" spans="1:4" ht="15.6" x14ac:dyDescent="0.25">
      <c r="A1446" s="514"/>
      <c r="B1446" s="9" t="s">
        <v>87</v>
      </c>
      <c r="C1446" s="44"/>
      <c r="D1446" s="40"/>
    </row>
    <row r="1447" spans="1:4" ht="15.6" x14ac:dyDescent="0.25">
      <c r="A1447" s="514"/>
      <c r="B1447" s="9" t="s">
        <v>88</v>
      </c>
      <c r="C1447" s="44"/>
      <c r="D1447" s="40"/>
    </row>
    <row r="1448" spans="1:4" ht="15.6" x14ac:dyDescent="0.25">
      <c r="A1448" s="514"/>
      <c r="B1448" s="9" t="s">
        <v>89</v>
      </c>
      <c r="C1448" s="44"/>
      <c r="D1448" s="40"/>
    </row>
    <row r="1449" spans="1:4" ht="15.6" x14ac:dyDescent="0.25">
      <c r="A1449" s="514"/>
      <c r="B1449" s="9" t="s">
        <v>90</v>
      </c>
      <c r="C1449" s="44"/>
      <c r="D1449" s="40"/>
    </row>
    <row r="1450" spans="1:4" ht="15.6" x14ac:dyDescent="0.25">
      <c r="A1450" s="514"/>
      <c r="B1450" s="9" t="s">
        <v>91</v>
      </c>
      <c r="C1450" s="44"/>
      <c r="D1450" s="40"/>
    </row>
    <row r="1451" spans="1:4" ht="15.6" x14ac:dyDescent="0.25">
      <c r="A1451" s="514"/>
      <c r="B1451" s="9" t="s">
        <v>92</v>
      </c>
      <c r="C1451" s="44"/>
      <c r="D1451" s="40"/>
    </row>
    <row r="1452" spans="1:4" ht="15.6" x14ac:dyDescent="0.25">
      <c r="A1452" s="514"/>
      <c r="B1452" s="9" t="s">
        <v>93</v>
      </c>
      <c r="C1452" s="44"/>
      <c r="D1452" s="40"/>
    </row>
    <row r="1453" spans="1:4" ht="15.6" x14ac:dyDescent="0.25">
      <c r="A1453" s="514"/>
      <c r="B1453" s="9" t="s">
        <v>94</v>
      </c>
      <c r="C1453" s="44"/>
      <c r="D1453" s="40"/>
    </row>
    <row r="1454" spans="1:4" ht="15.6" x14ac:dyDescent="0.25">
      <c r="A1454" s="514"/>
      <c r="B1454" s="9" t="s">
        <v>95</v>
      </c>
      <c r="C1454" s="44"/>
      <c r="D1454" s="40"/>
    </row>
    <row r="1455" spans="1:4" ht="15.6" x14ac:dyDescent="0.25">
      <c r="A1455" s="514"/>
      <c r="B1455" s="9" t="s">
        <v>96</v>
      </c>
      <c r="C1455" s="44"/>
      <c r="D1455" s="40"/>
    </row>
    <row r="1456" spans="1:4" ht="15.6" x14ac:dyDescent="0.25">
      <c r="A1456" s="514"/>
      <c r="B1456" s="9" t="s">
        <v>97</v>
      </c>
      <c r="C1456" s="44"/>
      <c r="D1456" s="40"/>
    </row>
    <row r="1457" spans="1:4" ht="15.6" x14ac:dyDescent="0.25">
      <c r="A1457" s="514"/>
      <c r="B1457" s="9" t="s">
        <v>98</v>
      </c>
      <c r="C1457" s="44"/>
      <c r="D1457" s="40"/>
    </row>
    <row r="1458" spans="1:4" ht="16.2" thickBot="1" x14ac:dyDescent="0.3">
      <c r="A1458" s="515"/>
      <c r="B1458" s="10" t="s">
        <v>99</v>
      </c>
      <c r="C1458" s="45"/>
      <c r="D1458" s="40"/>
    </row>
    <row r="1459" spans="1:4" ht="15.6" x14ac:dyDescent="0.25">
      <c r="A1459" s="513">
        <v>47300</v>
      </c>
      <c r="B1459" s="9" t="s">
        <v>100</v>
      </c>
      <c r="C1459" s="46">
        <v>1.0343</v>
      </c>
      <c r="D1459" s="40"/>
    </row>
    <row r="1460" spans="1:4" ht="16.2" thickBot="1" x14ac:dyDescent="0.3">
      <c r="A1460" s="515"/>
      <c r="B1460" s="10" t="s">
        <v>101</v>
      </c>
      <c r="C1460" s="45"/>
      <c r="D1460" s="40"/>
    </row>
    <row r="1461" spans="1:4" ht="15.6" x14ac:dyDescent="0.25">
      <c r="A1461" s="513">
        <v>47380</v>
      </c>
      <c r="B1461" s="9" t="s">
        <v>102</v>
      </c>
      <c r="C1461" s="46">
        <v>0.85589999999999999</v>
      </c>
      <c r="D1461" s="40"/>
    </row>
    <row r="1462" spans="1:4" ht="16.2" thickBot="1" x14ac:dyDescent="0.3">
      <c r="A1462" s="515"/>
      <c r="B1462" s="10" t="s">
        <v>103</v>
      </c>
      <c r="C1462" s="45"/>
      <c r="D1462" s="40"/>
    </row>
    <row r="1463" spans="1:4" ht="15.6" x14ac:dyDescent="0.25">
      <c r="A1463" s="513">
        <v>47580</v>
      </c>
      <c r="B1463" s="9" t="s">
        <v>104</v>
      </c>
      <c r="C1463" s="46">
        <v>0.82450000000000001</v>
      </c>
      <c r="D1463" s="40"/>
    </row>
    <row r="1464" spans="1:4" ht="16.2" thickBot="1" x14ac:dyDescent="0.3">
      <c r="A1464" s="515"/>
      <c r="B1464" s="10" t="s">
        <v>105</v>
      </c>
      <c r="C1464" s="45"/>
      <c r="D1464" s="40"/>
    </row>
    <row r="1465" spans="1:4" ht="15.6" x14ac:dyDescent="0.25">
      <c r="A1465" s="513">
        <v>47644</v>
      </c>
      <c r="B1465" s="9" t="s">
        <v>662</v>
      </c>
      <c r="C1465" s="46">
        <v>0.96250000000000002</v>
      </c>
      <c r="D1465" s="40"/>
    </row>
    <row r="1466" spans="1:4" ht="15.6" x14ac:dyDescent="0.25">
      <c r="A1466" s="514"/>
      <c r="B1466" s="9" t="s">
        <v>106</v>
      </c>
      <c r="C1466" s="44"/>
      <c r="D1466" s="40"/>
    </row>
    <row r="1467" spans="1:4" ht="15.6" x14ac:dyDescent="0.25">
      <c r="A1467" s="514"/>
      <c r="B1467" s="9" t="s">
        <v>107</v>
      </c>
      <c r="C1467" s="44"/>
      <c r="D1467" s="40"/>
    </row>
    <row r="1468" spans="1:4" ht="15.6" x14ac:dyDescent="0.25">
      <c r="A1468" s="514"/>
      <c r="B1468" s="9" t="s">
        <v>108</v>
      </c>
      <c r="C1468" s="44"/>
      <c r="D1468" s="40"/>
    </row>
    <row r="1469" spans="1:4" ht="15.6" x14ac:dyDescent="0.25">
      <c r="A1469" s="514"/>
      <c r="B1469" s="9" t="s">
        <v>109</v>
      </c>
      <c r="C1469" s="44"/>
      <c r="D1469" s="40"/>
    </row>
    <row r="1470" spans="1:4" ht="16.2" thickBot="1" x14ac:dyDescent="0.3">
      <c r="A1470" s="515"/>
      <c r="B1470" s="10" t="s">
        <v>110</v>
      </c>
      <c r="C1470" s="45"/>
      <c r="D1470" s="40"/>
    </row>
    <row r="1471" spans="1:4" ht="15.6" x14ac:dyDescent="0.25">
      <c r="A1471" s="513">
        <v>47894</v>
      </c>
      <c r="B1471" s="9" t="s">
        <v>663</v>
      </c>
      <c r="C1471" s="46">
        <v>1.0807</v>
      </c>
      <c r="D1471" s="40"/>
    </row>
    <row r="1472" spans="1:4" ht="15.6" x14ac:dyDescent="0.25">
      <c r="A1472" s="514"/>
      <c r="B1472" s="9" t="s">
        <v>111</v>
      </c>
      <c r="C1472" s="44"/>
      <c r="D1472" s="40"/>
    </row>
    <row r="1473" spans="1:4" ht="15.6" x14ac:dyDescent="0.25">
      <c r="A1473" s="514"/>
      <c r="B1473" s="9" t="s">
        <v>112</v>
      </c>
      <c r="C1473" s="44"/>
      <c r="D1473" s="40"/>
    </row>
    <row r="1474" spans="1:4" ht="15.6" x14ac:dyDescent="0.25">
      <c r="A1474" s="514"/>
      <c r="B1474" s="9" t="s">
        <v>113</v>
      </c>
      <c r="C1474" s="44"/>
      <c r="D1474" s="40"/>
    </row>
    <row r="1475" spans="1:4" ht="15.6" x14ac:dyDescent="0.25">
      <c r="A1475" s="514"/>
      <c r="B1475" s="9" t="s">
        <v>114</v>
      </c>
      <c r="C1475" s="44"/>
      <c r="D1475" s="40"/>
    </row>
    <row r="1476" spans="1:4" ht="15.6" x14ac:dyDescent="0.25">
      <c r="A1476" s="514"/>
      <c r="B1476" s="9" t="s">
        <v>115</v>
      </c>
      <c r="C1476" s="44"/>
      <c r="D1476" s="40"/>
    </row>
    <row r="1477" spans="1:4" ht="15.6" x14ac:dyDescent="0.25">
      <c r="A1477" s="514"/>
      <c r="B1477" s="9" t="s">
        <v>116</v>
      </c>
      <c r="C1477" s="44"/>
      <c r="D1477" s="40"/>
    </row>
    <row r="1478" spans="1:4" ht="15.6" x14ac:dyDescent="0.25">
      <c r="A1478" s="514"/>
      <c r="B1478" s="9" t="s">
        <v>117</v>
      </c>
      <c r="C1478" s="44"/>
      <c r="D1478" s="40"/>
    </row>
    <row r="1479" spans="1:4" ht="15.6" x14ac:dyDescent="0.25">
      <c r="A1479" s="514"/>
      <c r="B1479" s="9" t="s">
        <v>118</v>
      </c>
      <c r="C1479" s="44"/>
      <c r="D1479" s="40"/>
    </row>
    <row r="1480" spans="1:4" ht="15.6" x14ac:dyDescent="0.25">
      <c r="A1480" s="514"/>
      <c r="B1480" s="9" t="s">
        <v>119</v>
      </c>
      <c r="C1480" s="44"/>
      <c r="D1480" s="40"/>
    </row>
    <row r="1481" spans="1:4" ht="15.6" x14ac:dyDescent="0.25">
      <c r="A1481" s="514"/>
      <c r="B1481" s="9" t="s">
        <v>120</v>
      </c>
      <c r="C1481" s="44"/>
      <c r="D1481" s="40"/>
    </row>
    <row r="1482" spans="1:4" ht="15.6" x14ac:dyDescent="0.25">
      <c r="A1482" s="514"/>
      <c r="B1482" s="9" t="s">
        <v>121</v>
      </c>
      <c r="C1482" s="44"/>
      <c r="D1482" s="40"/>
    </row>
    <row r="1483" spans="1:4" ht="15.6" x14ac:dyDescent="0.25">
      <c r="A1483" s="514"/>
      <c r="B1483" s="9" t="s">
        <v>122</v>
      </c>
      <c r="C1483" s="44"/>
      <c r="D1483" s="40"/>
    </row>
    <row r="1484" spans="1:4" ht="15.6" x14ac:dyDescent="0.25">
      <c r="A1484" s="514"/>
      <c r="B1484" s="9" t="s">
        <v>123</v>
      </c>
      <c r="C1484" s="44"/>
      <c r="D1484" s="40"/>
    </row>
    <row r="1485" spans="1:4" ht="15.6" x14ac:dyDescent="0.25">
      <c r="A1485" s="514"/>
      <c r="B1485" s="9" t="s">
        <v>124</v>
      </c>
      <c r="C1485" s="44"/>
      <c r="D1485" s="40"/>
    </row>
    <row r="1486" spans="1:4" ht="15.6" x14ac:dyDescent="0.25">
      <c r="A1486" s="514"/>
      <c r="B1486" s="9" t="s">
        <v>125</v>
      </c>
      <c r="C1486" s="44"/>
      <c r="D1486" s="40"/>
    </row>
    <row r="1487" spans="1:4" ht="15.6" x14ac:dyDescent="0.25">
      <c r="A1487" s="514"/>
      <c r="B1487" s="9" t="s">
        <v>126</v>
      </c>
      <c r="C1487" s="44"/>
      <c r="D1487" s="40"/>
    </row>
    <row r="1488" spans="1:4" ht="15.6" x14ac:dyDescent="0.25">
      <c r="A1488" s="514"/>
      <c r="B1488" s="9" t="s">
        <v>127</v>
      </c>
      <c r="C1488" s="44"/>
      <c r="D1488" s="40"/>
    </row>
    <row r="1489" spans="1:4" ht="15.6" x14ac:dyDescent="0.25">
      <c r="A1489" s="514"/>
      <c r="B1489" s="9" t="s">
        <v>128</v>
      </c>
      <c r="C1489" s="44"/>
      <c r="D1489" s="40"/>
    </row>
    <row r="1490" spans="1:4" ht="15.6" x14ac:dyDescent="0.25">
      <c r="A1490" s="514"/>
      <c r="B1490" s="9" t="s">
        <v>129</v>
      </c>
      <c r="C1490" s="44"/>
      <c r="D1490" s="40"/>
    </row>
    <row r="1491" spans="1:4" ht="16.2" thickBot="1" x14ac:dyDescent="0.3">
      <c r="A1491" s="515"/>
      <c r="B1491" s="10" t="s">
        <v>130</v>
      </c>
      <c r="C1491" s="45"/>
      <c r="D1491" s="40"/>
    </row>
    <row r="1492" spans="1:4" ht="15.6" x14ac:dyDescent="0.25">
      <c r="A1492" s="513">
        <v>47940</v>
      </c>
      <c r="B1492" s="9" t="s">
        <v>131</v>
      </c>
      <c r="C1492" s="46">
        <v>0.83720000000000006</v>
      </c>
      <c r="D1492" s="40"/>
    </row>
    <row r="1493" spans="1:4" ht="15.6" x14ac:dyDescent="0.25">
      <c r="A1493" s="514"/>
      <c r="B1493" s="9" t="s">
        <v>132</v>
      </c>
      <c r="C1493" s="44"/>
      <c r="D1493" s="40"/>
    </row>
    <row r="1494" spans="1:4" ht="15.6" x14ac:dyDescent="0.25">
      <c r="A1494" s="514"/>
      <c r="B1494" s="9" t="s">
        <v>133</v>
      </c>
      <c r="C1494" s="44"/>
      <c r="D1494" s="40"/>
    </row>
    <row r="1495" spans="1:4" ht="16.2" thickBot="1" x14ac:dyDescent="0.3">
      <c r="A1495" s="515"/>
      <c r="B1495" s="10" t="s">
        <v>134</v>
      </c>
      <c r="C1495" s="45"/>
      <c r="D1495" s="40"/>
    </row>
    <row r="1496" spans="1:4" ht="15.6" x14ac:dyDescent="0.25">
      <c r="A1496" s="513">
        <v>48140</v>
      </c>
      <c r="B1496" s="9" t="s">
        <v>135</v>
      </c>
      <c r="C1496" s="46">
        <v>0.8962</v>
      </c>
      <c r="D1496" s="40"/>
    </row>
    <row r="1497" spans="1:4" ht="16.2" thickBot="1" x14ac:dyDescent="0.3">
      <c r="A1497" s="515"/>
      <c r="B1497" s="10" t="s">
        <v>136</v>
      </c>
      <c r="C1497" s="45"/>
      <c r="D1497" s="40"/>
    </row>
    <row r="1498" spans="1:4" ht="15.6" x14ac:dyDescent="0.25">
      <c r="A1498" s="513">
        <v>48260</v>
      </c>
      <c r="B1498" s="9" t="s">
        <v>137</v>
      </c>
      <c r="C1498" s="46"/>
      <c r="D1498" s="40"/>
    </row>
    <row r="1499" spans="1:4" ht="15.6" x14ac:dyDescent="0.25">
      <c r="A1499" s="514"/>
      <c r="B1499" s="9" t="s">
        <v>138</v>
      </c>
      <c r="C1499" s="44"/>
      <c r="D1499" s="40"/>
    </row>
    <row r="1500" spans="1:4" ht="15.6" x14ac:dyDescent="0.25">
      <c r="A1500" s="514"/>
      <c r="B1500" s="9" t="s">
        <v>139</v>
      </c>
      <c r="C1500" s="44"/>
      <c r="D1500" s="40"/>
    </row>
    <row r="1501" spans="1:4" ht="16.2" thickBot="1" x14ac:dyDescent="0.3">
      <c r="A1501" s="515"/>
      <c r="B1501" s="10" t="s">
        <v>140</v>
      </c>
      <c r="C1501" s="45"/>
      <c r="D1501" s="40"/>
    </row>
    <row r="1502" spans="1:4" ht="15.6" x14ac:dyDescent="0.25">
      <c r="A1502" s="513">
        <v>48300</v>
      </c>
      <c r="B1502" s="9" t="s">
        <v>141</v>
      </c>
      <c r="C1502" s="46">
        <v>1.0167999999999999</v>
      </c>
      <c r="D1502" s="40"/>
    </row>
    <row r="1503" spans="1:4" ht="15.6" x14ac:dyDescent="0.25">
      <c r="A1503" s="514"/>
      <c r="B1503" s="9" t="s">
        <v>142</v>
      </c>
      <c r="C1503" s="44"/>
      <c r="D1503" s="40"/>
    </row>
    <row r="1504" spans="1:4" ht="16.2" thickBot="1" x14ac:dyDescent="0.3">
      <c r="A1504" s="515"/>
      <c r="B1504" s="10" t="s">
        <v>143</v>
      </c>
      <c r="C1504" s="45"/>
      <c r="D1504" s="40"/>
    </row>
    <row r="1505" spans="1:4" ht="15.6" x14ac:dyDescent="0.25">
      <c r="A1505" s="513">
        <v>48424</v>
      </c>
      <c r="B1505" s="9" t="s">
        <v>664</v>
      </c>
      <c r="C1505" s="46">
        <v>0.98229999999999995</v>
      </c>
      <c r="D1505" s="40"/>
    </row>
    <row r="1506" spans="1:4" ht="16.2" thickBot="1" x14ac:dyDescent="0.3">
      <c r="A1506" s="515"/>
      <c r="B1506" s="10" t="s">
        <v>144</v>
      </c>
      <c r="C1506" s="45"/>
      <c r="D1506" s="40"/>
    </row>
    <row r="1507" spans="1:4" ht="15.6" x14ac:dyDescent="0.25">
      <c r="A1507" s="513">
        <v>48540</v>
      </c>
      <c r="B1507" s="9" t="s">
        <v>145</v>
      </c>
      <c r="C1507" s="46">
        <v>0.67349999999999999</v>
      </c>
      <c r="D1507" s="40"/>
    </row>
    <row r="1508" spans="1:4" ht="15.6" x14ac:dyDescent="0.25">
      <c r="A1508" s="514"/>
      <c r="B1508" s="9" t="s">
        <v>146</v>
      </c>
      <c r="C1508" s="44"/>
      <c r="D1508" s="40"/>
    </row>
    <row r="1509" spans="1:4" ht="15.6" x14ac:dyDescent="0.25">
      <c r="A1509" s="514"/>
      <c r="B1509" s="9" t="s">
        <v>147</v>
      </c>
      <c r="C1509" s="44"/>
      <c r="D1509" s="40"/>
    </row>
    <row r="1510" spans="1:4" ht="16.2" thickBot="1" x14ac:dyDescent="0.3">
      <c r="A1510" s="515"/>
      <c r="B1510" s="10" t="s">
        <v>148</v>
      </c>
      <c r="C1510" s="45"/>
      <c r="D1510" s="40"/>
    </row>
    <row r="1511" spans="1:4" ht="15.6" x14ac:dyDescent="0.25">
      <c r="A1511" s="513">
        <v>48620</v>
      </c>
      <c r="B1511" s="9" t="s">
        <v>149</v>
      </c>
      <c r="C1511" s="46">
        <v>0.86960000000000004</v>
      </c>
      <c r="D1511" s="40"/>
    </row>
    <row r="1512" spans="1:4" ht="15.6" x14ac:dyDescent="0.25">
      <c r="A1512" s="514"/>
      <c r="B1512" s="9" t="s">
        <v>150</v>
      </c>
      <c r="C1512" s="44"/>
      <c r="D1512" s="40"/>
    </row>
    <row r="1513" spans="1:4" ht="15.6" x14ac:dyDescent="0.25">
      <c r="A1513" s="514"/>
      <c r="B1513" s="9" t="s">
        <v>151</v>
      </c>
      <c r="C1513" s="44"/>
      <c r="D1513" s="40"/>
    </row>
    <row r="1514" spans="1:4" ht="15.6" x14ac:dyDescent="0.25">
      <c r="A1514" s="514"/>
      <c r="B1514" s="9" t="s">
        <v>152</v>
      </c>
      <c r="C1514" s="44"/>
      <c r="D1514" s="40"/>
    </row>
    <row r="1515" spans="1:4" ht="16.2" thickBot="1" x14ac:dyDescent="0.3">
      <c r="A1515" s="515"/>
      <c r="B1515" s="10" t="s">
        <v>153</v>
      </c>
      <c r="C1515" s="45"/>
      <c r="D1515" s="40"/>
    </row>
    <row r="1516" spans="1:4" ht="15.6" x14ac:dyDescent="0.25">
      <c r="A1516" s="513">
        <v>48660</v>
      </c>
      <c r="B1516" s="9" t="s">
        <v>154</v>
      </c>
      <c r="C1516" s="46">
        <v>1.0097</v>
      </c>
      <c r="D1516" s="40"/>
    </row>
    <row r="1517" spans="1:4" ht="15.6" x14ac:dyDescent="0.25">
      <c r="A1517" s="514"/>
      <c r="B1517" s="9" t="s">
        <v>155</v>
      </c>
      <c r="C1517" s="44"/>
      <c r="D1517" s="40"/>
    </row>
    <row r="1518" spans="1:4" ht="15.6" x14ac:dyDescent="0.25">
      <c r="A1518" s="514"/>
      <c r="B1518" s="9" t="s">
        <v>156</v>
      </c>
      <c r="C1518" s="44"/>
      <c r="D1518" s="40"/>
    </row>
    <row r="1519" spans="1:4" ht="16.2" thickBot="1" x14ac:dyDescent="0.3">
      <c r="A1519" s="515"/>
      <c r="B1519" s="10" t="s">
        <v>157</v>
      </c>
      <c r="C1519" s="45"/>
      <c r="D1519" s="40"/>
    </row>
    <row r="1520" spans="1:4" ht="15.6" x14ac:dyDescent="0.25">
      <c r="A1520" s="513">
        <v>48700</v>
      </c>
      <c r="B1520" s="9" t="s">
        <v>158</v>
      </c>
      <c r="C1520" s="46">
        <v>0.80840000000000001</v>
      </c>
      <c r="D1520" s="40"/>
    </row>
    <row r="1521" spans="1:4" ht="16.2" thickBot="1" x14ac:dyDescent="0.3">
      <c r="A1521" s="515"/>
      <c r="B1521" s="10" t="s">
        <v>159</v>
      </c>
      <c r="C1521" s="45"/>
      <c r="D1521" s="40"/>
    </row>
    <row r="1522" spans="1:4" ht="15.6" x14ac:dyDescent="0.25">
      <c r="A1522" s="513">
        <v>48864</v>
      </c>
      <c r="B1522" s="9" t="s">
        <v>160</v>
      </c>
      <c r="C1522" s="46">
        <v>1.0662</v>
      </c>
      <c r="D1522" s="40"/>
    </row>
    <row r="1523" spans="1:4" ht="15.6" x14ac:dyDescent="0.25">
      <c r="A1523" s="514"/>
      <c r="B1523" s="9" t="s">
        <v>161</v>
      </c>
      <c r="C1523" s="44"/>
      <c r="D1523" s="40"/>
    </row>
    <row r="1524" spans="1:4" ht="15.6" x14ac:dyDescent="0.25">
      <c r="A1524" s="514"/>
      <c r="B1524" s="9" t="s">
        <v>162</v>
      </c>
      <c r="C1524" s="44"/>
      <c r="D1524" s="40"/>
    </row>
    <row r="1525" spans="1:4" ht="16.2" thickBot="1" x14ac:dyDescent="0.3">
      <c r="A1525" s="515"/>
      <c r="B1525" s="10" t="s">
        <v>163</v>
      </c>
      <c r="C1525" s="45"/>
      <c r="D1525" s="40"/>
    </row>
    <row r="1526" spans="1:4" ht="15.6" x14ac:dyDescent="0.25">
      <c r="A1526" s="513">
        <v>48900</v>
      </c>
      <c r="B1526" s="9" t="s">
        <v>164</v>
      </c>
      <c r="C1526" s="46">
        <v>0.91069999999999995</v>
      </c>
      <c r="D1526" s="40"/>
    </row>
    <row r="1527" spans="1:4" ht="15.6" x14ac:dyDescent="0.25">
      <c r="A1527" s="514"/>
      <c r="B1527" s="9" t="s">
        <v>165</v>
      </c>
      <c r="C1527" s="44"/>
      <c r="D1527" s="40"/>
    </row>
    <row r="1528" spans="1:4" ht="15.6" x14ac:dyDescent="0.25">
      <c r="A1528" s="514"/>
      <c r="B1528" s="9" t="s">
        <v>166</v>
      </c>
      <c r="C1528" s="44"/>
      <c r="D1528" s="40"/>
    </row>
    <row r="1529" spans="1:4" ht="16.2" thickBot="1" x14ac:dyDescent="0.3">
      <c r="A1529" s="515"/>
      <c r="B1529" s="10" t="s">
        <v>167</v>
      </c>
      <c r="C1529" s="45"/>
      <c r="D1529" s="40"/>
    </row>
    <row r="1530" spans="1:4" ht="15.6" x14ac:dyDescent="0.25">
      <c r="A1530" s="513">
        <v>49020</v>
      </c>
      <c r="B1530" s="9" t="s">
        <v>168</v>
      </c>
      <c r="C1530" s="46">
        <v>0.91059999999999997</v>
      </c>
      <c r="D1530" s="40"/>
    </row>
    <row r="1531" spans="1:4" ht="15.6" x14ac:dyDescent="0.25">
      <c r="A1531" s="514"/>
      <c r="B1531" s="9" t="s">
        <v>169</v>
      </c>
      <c r="C1531" s="44"/>
      <c r="D1531" s="40"/>
    </row>
    <row r="1532" spans="1:4" ht="15.6" x14ac:dyDescent="0.25">
      <c r="A1532" s="514"/>
      <c r="B1532" s="9" t="s">
        <v>170</v>
      </c>
      <c r="C1532" s="44"/>
      <c r="D1532" s="40"/>
    </row>
    <row r="1533" spans="1:4" ht="16.2" thickBot="1" x14ac:dyDescent="0.3">
      <c r="A1533" s="515"/>
      <c r="B1533" s="10" t="s">
        <v>171</v>
      </c>
      <c r="C1533" s="45"/>
      <c r="D1533" s="40"/>
    </row>
    <row r="1534" spans="1:4" ht="15.6" x14ac:dyDescent="0.25">
      <c r="A1534" s="513">
        <v>49180</v>
      </c>
      <c r="B1534" s="9" t="s">
        <v>172</v>
      </c>
      <c r="C1534" s="46">
        <v>0.83430000000000004</v>
      </c>
      <c r="D1534" s="40"/>
    </row>
    <row r="1535" spans="1:4" ht="15.6" x14ac:dyDescent="0.25">
      <c r="A1535" s="514"/>
      <c r="B1535" s="9" t="s">
        <v>173</v>
      </c>
      <c r="C1535" s="44"/>
      <c r="D1535" s="40"/>
    </row>
    <row r="1536" spans="1:4" ht="15.6" x14ac:dyDescent="0.25">
      <c r="A1536" s="514"/>
      <c r="B1536" s="9" t="s">
        <v>174</v>
      </c>
      <c r="C1536" s="44"/>
      <c r="D1536" s="40"/>
    </row>
    <row r="1537" spans="1:4" ht="15.6" x14ac:dyDescent="0.25">
      <c r="A1537" s="514"/>
      <c r="B1537" s="9" t="s">
        <v>175</v>
      </c>
      <c r="C1537" s="44"/>
      <c r="D1537" s="40"/>
    </row>
    <row r="1538" spans="1:4" ht="16.2" thickBot="1" x14ac:dyDescent="0.3">
      <c r="A1538" s="515"/>
      <c r="B1538" s="10" t="s">
        <v>176</v>
      </c>
      <c r="C1538" s="45"/>
      <c r="D1538" s="40"/>
    </row>
    <row r="1539" spans="1:4" ht="15.6" x14ac:dyDescent="0.25">
      <c r="A1539" s="513">
        <v>49340</v>
      </c>
      <c r="B1539" s="9" t="s">
        <v>177</v>
      </c>
      <c r="C1539" s="46">
        <v>1.1075999999999999</v>
      </c>
      <c r="D1539" s="40"/>
    </row>
    <row r="1540" spans="1:4" ht="16.2" thickBot="1" x14ac:dyDescent="0.3">
      <c r="A1540" s="515"/>
      <c r="B1540" s="10" t="s">
        <v>178</v>
      </c>
      <c r="C1540" s="45"/>
      <c r="D1540" s="40"/>
    </row>
    <row r="1541" spans="1:4" ht="15.6" x14ac:dyDescent="0.25">
      <c r="A1541" s="513">
        <v>49420</v>
      </c>
      <c r="B1541" s="9" t="s">
        <v>179</v>
      </c>
      <c r="C1541" s="46">
        <v>1.0432999999999999</v>
      </c>
      <c r="D1541" s="40"/>
    </row>
    <row r="1542" spans="1:4" ht="16.2" thickBot="1" x14ac:dyDescent="0.3">
      <c r="A1542" s="515"/>
      <c r="B1542" s="10" t="s">
        <v>180</v>
      </c>
      <c r="C1542" s="45"/>
      <c r="D1542" s="40"/>
    </row>
    <row r="1543" spans="1:4" ht="15.6" x14ac:dyDescent="0.25">
      <c r="A1543" s="513">
        <v>49500</v>
      </c>
      <c r="B1543" s="9" t="s">
        <v>181</v>
      </c>
      <c r="C1543" s="46">
        <v>0.37569999999999998</v>
      </c>
      <c r="D1543" s="40"/>
    </row>
    <row r="1544" spans="1:4" ht="15.6" x14ac:dyDescent="0.25">
      <c r="A1544" s="514"/>
      <c r="B1544" s="9" t="s">
        <v>182</v>
      </c>
      <c r="C1544" s="44"/>
      <c r="D1544" s="40"/>
    </row>
    <row r="1545" spans="1:4" ht="15.6" x14ac:dyDescent="0.25">
      <c r="A1545" s="514"/>
      <c r="B1545" s="9" t="s">
        <v>183</v>
      </c>
      <c r="C1545" s="44"/>
      <c r="D1545" s="40"/>
    </row>
    <row r="1546" spans="1:4" ht="15.6" x14ac:dyDescent="0.25">
      <c r="A1546" s="514"/>
      <c r="B1546" s="9" t="s">
        <v>184</v>
      </c>
      <c r="C1546" s="44"/>
      <c r="D1546" s="40"/>
    </row>
    <row r="1547" spans="1:4" ht="16.2" thickBot="1" x14ac:dyDescent="0.3">
      <c r="A1547" s="515"/>
      <c r="B1547" s="10" t="s">
        <v>185</v>
      </c>
      <c r="C1547" s="45"/>
      <c r="D1547" s="40"/>
    </row>
    <row r="1548" spans="1:4" ht="15.6" x14ac:dyDescent="0.25">
      <c r="A1548" s="513">
        <v>49620</v>
      </c>
      <c r="B1548" s="9" t="s">
        <v>186</v>
      </c>
      <c r="C1548" s="46">
        <v>0.96750000000000003</v>
      </c>
      <c r="D1548" s="40"/>
    </row>
    <row r="1549" spans="1:4" ht="16.2" thickBot="1" x14ac:dyDescent="0.3">
      <c r="A1549" s="515"/>
      <c r="B1549" s="11" t="s">
        <v>187</v>
      </c>
      <c r="C1549" s="45"/>
      <c r="D1549" s="40"/>
    </row>
    <row r="1550" spans="1:4" ht="15.6" x14ac:dyDescent="0.25">
      <c r="A1550" s="510">
        <v>49660</v>
      </c>
      <c r="B1550" s="9" t="s">
        <v>188</v>
      </c>
      <c r="C1550" s="46">
        <v>0.83279999999999998</v>
      </c>
      <c r="D1550" s="40"/>
    </row>
    <row r="1551" spans="1:4" ht="15.6" x14ac:dyDescent="0.25">
      <c r="A1551" s="512"/>
      <c r="B1551" s="12" t="s">
        <v>189</v>
      </c>
      <c r="C1551" s="44"/>
      <c r="D1551" s="40"/>
    </row>
    <row r="1552" spans="1:4" ht="15.6" x14ac:dyDescent="0.25">
      <c r="A1552" s="512"/>
      <c r="B1552" s="12" t="s">
        <v>190</v>
      </c>
      <c r="C1552" s="44"/>
      <c r="D1552" s="40"/>
    </row>
    <row r="1553" spans="1:4" ht="16.2" thickBot="1" x14ac:dyDescent="0.3">
      <c r="A1553" s="511"/>
      <c r="B1553" s="11" t="s">
        <v>191</v>
      </c>
      <c r="C1553" s="45"/>
      <c r="D1553" s="40"/>
    </row>
    <row r="1554" spans="1:4" ht="15.6" x14ac:dyDescent="0.25">
      <c r="A1554" s="510">
        <v>49700</v>
      </c>
      <c r="B1554" s="9" t="s">
        <v>192</v>
      </c>
      <c r="C1554" s="46">
        <v>1.1808000000000001</v>
      </c>
      <c r="D1554" s="40"/>
    </row>
    <row r="1555" spans="1:4" ht="15.6" x14ac:dyDescent="0.25">
      <c r="A1555" s="512"/>
      <c r="B1555" s="12" t="s">
        <v>193</v>
      </c>
      <c r="C1555" s="44"/>
      <c r="D1555" s="40"/>
    </row>
    <row r="1556" spans="1:4" ht="16.2" thickBot="1" x14ac:dyDescent="0.3">
      <c r="A1556" s="511"/>
      <c r="B1556" s="11" t="s">
        <v>194</v>
      </c>
      <c r="C1556" s="45"/>
      <c r="D1556" s="40"/>
    </row>
    <row r="1557" spans="1:4" ht="15.6" x14ac:dyDescent="0.25">
      <c r="A1557" s="510">
        <v>49740</v>
      </c>
      <c r="B1557" s="9" t="s">
        <v>195</v>
      </c>
      <c r="C1557" s="46">
        <v>0.93500000000000005</v>
      </c>
      <c r="D1557" s="40"/>
    </row>
    <row r="1558" spans="1:4" ht="16.2" thickBot="1" x14ac:dyDescent="0.3">
      <c r="A1558" s="511"/>
      <c r="B1558" s="11" t="s">
        <v>196</v>
      </c>
      <c r="C1558" s="45"/>
      <c r="D1558" s="40"/>
    </row>
    <row r="1559" spans="1:4" ht="15" x14ac:dyDescent="0.25">
      <c r="D1559" s="40"/>
    </row>
    <row r="1560" spans="1:4" ht="15" x14ac:dyDescent="0.25">
      <c r="D1560" s="40"/>
    </row>
    <row r="1561" spans="1:4" ht="15" x14ac:dyDescent="0.25">
      <c r="D1561" s="40"/>
    </row>
    <row r="1562" spans="1:4" ht="15" x14ac:dyDescent="0.25">
      <c r="D1562" s="40"/>
    </row>
    <row r="1563" spans="1:4" ht="15" x14ac:dyDescent="0.25">
      <c r="D1563" s="40"/>
    </row>
    <row r="1564" spans="1:4" ht="15" x14ac:dyDescent="0.25">
      <c r="D1564" s="40"/>
    </row>
    <row r="1565" spans="1:4" ht="15" x14ac:dyDescent="0.25">
      <c r="D1565" s="40"/>
    </row>
    <row r="1566" spans="1:4" ht="15" x14ac:dyDescent="0.25">
      <c r="D1566" s="40"/>
    </row>
    <row r="1567" spans="1:4" ht="15" x14ac:dyDescent="0.25">
      <c r="D1567" s="40"/>
    </row>
    <row r="1568" spans="1:4" ht="15" x14ac:dyDescent="0.25">
      <c r="D1568" s="40"/>
    </row>
    <row r="1569" spans="4:4" ht="15" x14ac:dyDescent="0.25">
      <c r="D1569" s="40"/>
    </row>
    <row r="1570" spans="4:4" ht="15" x14ac:dyDescent="0.25">
      <c r="D1570" s="40"/>
    </row>
    <row r="1571" spans="4:4" ht="15" x14ac:dyDescent="0.25">
      <c r="D1571" s="40"/>
    </row>
    <row r="1572" spans="4:4" ht="15" x14ac:dyDescent="0.25">
      <c r="D1572" s="40"/>
    </row>
    <row r="1573" spans="4:4" ht="15" x14ac:dyDescent="0.25">
      <c r="D1573" s="40"/>
    </row>
    <row r="1574" spans="4:4" ht="15" x14ac:dyDescent="0.25">
      <c r="D1574" s="40"/>
    </row>
    <row r="1575" spans="4:4" ht="15" x14ac:dyDescent="0.25">
      <c r="D1575" s="40"/>
    </row>
    <row r="1576" spans="4:4" ht="15" x14ac:dyDescent="0.25">
      <c r="D1576" s="40"/>
    </row>
    <row r="1577" spans="4:4" ht="15" x14ac:dyDescent="0.25">
      <c r="D1577" s="40"/>
    </row>
    <row r="1578" spans="4:4" ht="15" x14ac:dyDescent="0.25">
      <c r="D1578" s="40"/>
    </row>
    <row r="1579" spans="4:4" ht="15" x14ac:dyDescent="0.25">
      <c r="D1579" s="40"/>
    </row>
    <row r="1580" spans="4:4" ht="15" x14ac:dyDescent="0.25">
      <c r="D1580" s="40"/>
    </row>
    <row r="1581" spans="4:4" ht="15" x14ac:dyDescent="0.25">
      <c r="D1581" s="40"/>
    </row>
    <row r="1582" spans="4:4" ht="15" x14ac:dyDescent="0.25">
      <c r="D1582" s="40"/>
    </row>
    <row r="1583" spans="4:4" ht="15" x14ac:dyDescent="0.25">
      <c r="D1583" s="40"/>
    </row>
    <row r="1584" spans="4:4" ht="15" x14ac:dyDescent="0.25">
      <c r="D1584" s="40"/>
    </row>
    <row r="1585" spans="4:4" ht="15" x14ac:dyDescent="0.25">
      <c r="D1585" s="40"/>
    </row>
    <row r="1586" spans="4:4" ht="15" x14ac:dyDescent="0.25">
      <c r="D1586" s="40"/>
    </row>
    <row r="1587" spans="4:4" ht="15" x14ac:dyDescent="0.25">
      <c r="D1587" s="40"/>
    </row>
    <row r="1588" spans="4:4" ht="15" x14ac:dyDescent="0.25">
      <c r="D1588" s="40"/>
    </row>
    <row r="1589" spans="4:4" ht="15" x14ac:dyDescent="0.25">
      <c r="D1589" s="40"/>
    </row>
    <row r="1590" spans="4:4" ht="15" x14ac:dyDescent="0.25">
      <c r="D1590" s="40"/>
    </row>
    <row r="1591" spans="4:4" ht="15" x14ac:dyDescent="0.25">
      <c r="D1591" s="40"/>
    </row>
    <row r="1592" spans="4:4" x14ac:dyDescent="0.25">
      <c r="D1592" s="17"/>
    </row>
    <row r="1593" spans="4:4" x14ac:dyDescent="0.25">
      <c r="D1593" s="17"/>
    </row>
    <row r="1594" spans="4:4" x14ac:dyDescent="0.25">
      <c r="D1594" s="17"/>
    </row>
    <row r="1595" spans="4:4" x14ac:dyDescent="0.25">
      <c r="D1595" s="17"/>
    </row>
    <row r="1596" spans="4:4" x14ac:dyDescent="0.25">
      <c r="D1596" s="17"/>
    </row>
    <row r="1597" spans="4:4" x14ac:dyDescent="0.25">
      <c r="D1597" s="17"/>
    </row>
  </sheetData>
  <autoFilter ref="A1:C1558" xr:uid="{00000000-0009-0000-0000-000002000000}"/>
  <mergeCells count="392">
    <mergeCell ref="A48:A49"/>
    <mergeCell ref="A50:A54"/>
    <mergeCell ref="A40:A42"/>
    <mergeCell ref="A43:A47"/>
    <mergeCell ref="A29:A34"/>
    <mergeCell ref="A35:A39"/>
    <mergeCell ref="A20:A22"/>
    <mergeCell ref="A23:A28"/>
    <mergeCell ref="C1:C2"/>
    <mergeCell ref="A7:A10"/>
    <mergeCell ref="A11:A19"/>
    <mergeCell ref="A1:A2"/>
    <mergeCell ref="B1:B2"/>
    <mergeCell ref="A76:A80"/>
    <mergeCell ref="A81:A109"/>
    <mergeCell ref="A68:A70"/>
    <mergeCell ref="A71:A75"/>
    <mergeCell ref="A64:A65"/>
    <mergeCell ref="A66:A67"/>
    <mergeCell ref="A60:A61"/>
    <mergeCell ref="A62:A63"/>
    <mergeCell ref="A55:A56"/>
    <mergeCell ref="A57:A59"/>
    <mergeCell ref="A141:A150"/>
    <mergeCell ref="A151:A152"/>
    <mergeCell ref="A137:A138"/>
    <mergeCell ref="A139:A140"/>
    <mergeCell ref="A127:A128"/>
    <mergeCell ref="A129:A136"/>
    <mergeCell ref="A114:A120"/>
    <mergeCell ref="A121:A126"/>
    <mergeCell ref="A110:A111"/>
    <mergeCell ref="A112:A113"/>
    <mergeCell ref="A180:A182"/>
    <mergeCell ref="A183:A187"/>
    <mergeCell ref="A169:A171"/>
    <mergeCell ref="A172:A179"/>
    <mergeCell ref="A163:A165"/>
    <mergeCell ref="A166:A168"/>
    <mergeCell ref="A159:A160"/>
    <mergeCell ref="A161:A162"/>
    <mergeCell ref="A153:A154"/>
    <mergeCell ref="A155:A158"/>
    <mergeCell ref="A214:A215"/>
    <mergeCell ref="A216:A217"/>
    <mergeCell ref="A209:A211"/>
    <mergeCell ref="A212:A213"/>
    <mergeCell ref="A204:A205"/>
    <mergeCell ref="A206:A208"/>
    <mergeCell ref="A194:A199"/>
    <mergeCell ref="A200:A203"/>
    <mergeCell ref="A188:A191"/>
    <mergeCell ref="A192:A193"/>
    <mergeCell ref="A242:A244"/>
    <mergeCell ref="A245:A246"/>
    <mergeCell ref="A237:A239"/>
    <mergeCell ref="A240:A241"/>
    <mergeCell ref="A231:A232"/>
    <mergeCell ref="A233:A236"/>
    <mergeCell ref="A225:A226"/>
    <mergeCell ref="A227:A230"/>
    <mergeCell ref="A218:A221"/>
    <mergeCell ref="A222:A224"/>
    <mergeCell ref="A287:A295"/>
    <mergeCell ref="A296:A297"/>
    <mergeCell ref="A278:A284"/>
    <mergeCell ref="A285:A286"/>
    <mergeCell ref="A265:A271"/>
    <mergeCell ref="A272:A277"/>
    <mergeCell ref="A255:A260"/>
    <mergeCell ref="A261:A264"/>
    <mergeCell ref="A247:A250"/>
    <mergeCell ref="A251:A254"/>
    <mergeCell ref="A340:A346"/>
    <mergeCell ref="A347:A352"/>
    <mergeCell ref="A334:A336"/>
    <mergeCell ref="A337:A339"/>
    <mergeCell ref="A328:A329"/>
    <mergeCell ref="A330:A333"/>
    <mergeCell ref="A319:A321"/>
    <mergeCell ref="A322:A327"/>
    <mergeCell ref="A298:A313"/>
    <mergeCell ref="A314:A318"/>
    <mergeCell ref="A387:A389"/>
    <mergeCell ref="A390:A394"/>
    <mergeCell ref="A382:A384"/>
    <mergeCell ref="A385:A386"/>
    <mergeCell ref="A370:A372"/>
    <mergeCell ref="A373:A381"/>
    <mergeCell ref="A364:A367"/>
    <mergeCell ref="A368:A369"/>
    <mergeCell ref="A353:A354"/>
    <mergeCell ref="A355:A363"/>
    <mergeCell ref="A431:A432"/>
    <mergeCell ref="A433:A434"/>
    <mergeCell ref="A424:A425"/>
    <mergeCell ref="A426:A430"/>
    <mergeCell ref="A407:A417"/>
    <mergeCell ref="A418:A423"/>
    <mergeCell ref="A403:A404"/>
    <mergeCell ref="A405:A406"/>
    <mergeCell ref="A395:A399"/>
    <mergeCell ref="A400:A402"/>
    <mergeCell ref="A461:A462"/>
    <mergeCell ref="A463:A464"/>
    <mergeCell ref="A457:A458"/>
    <mergeCell ref="A459:A460"/>
    <mergeCell ref="A452:A453"/>
    <mergeCell ref="A454:A456"/>
    <mergeCell ref="A444:A446"/>
    <mergeCell ref="A447:A451"/>
    <mergeCell ref="A435:A438"/>
    <mergeCell ref="A439:A443"/>
    <mergeCell ref="A493:A494"/>
    <mergeCell ref="A495:A496"/>
    <mergeCell ref="A485:A487"/>
    <mergeCell ref="A488:A492"/>
    <mergeCell ref="A480:A482"/>
    <mergeCell ref="A483:A484"/>
    <mergeCell ref="A474:A475"/>
    <mergeCell ref="A476:A479"/>
    <mergeCell ref="A465:A466"/>
    <mergeCell ref="A467:A473"/>
    <mergeCell ref="A522:A526"/>
    <mergeCell ref="A527:A528"/>
    <mergeCell ref="A516:A517"/>
    <mergeCell ref="A518:A521"/>
    <mergeCell ref="A508:A509"/>
    <mergeCell ref="A510:A515"/>
    <mergeCell ref="A504:A505"/>
    <mergeCell ref="A506:A507"/>
    <mergeCell ref="A497:A500"/>
    <mergeCell ref="A501:A503"/>
    <mergeCell ref="A551:A555"/>
    <mergeCell ref="A556:A557"/>
    <mergeCell ref="A546:A548"/>
    <mergeCell ref="A549:A550"/>
    <mergeCell ref="A541:A543"/>
    <mergeCell ref="A544:A545"/>
    <mergeCell ref="A534:A535"/>
    <mergeCell ref="A536:A540"/>
    <mergeCell ref="A529:A530"/>
    <mergeCell ref="A531:A533"/>
    <mergeCell ref="A587:A588"/>
    <mergeCell ref="A589:A592"/>
    <mergeCell ref="A579:A582"/>
    <mergeCell ref="A583:A586"/>
    <mergeCell ref="A571:A574"/>
    <mergeCell ref="A575:A578"/>
    <mergeCell ref="A564:A567"/>
    <mergeCell ref="A568:A570"/>
    <mergeCell ref="A558:A559"/>
    <mergeCell ref="A560:A563"/>
    <mergeCell ref="A618:A620"/>
    <mergeCell ref="A621:A631"/>
    <mergeCell ref="A614:A615"/>
    <mergeCell ref="A616:A617"/>
    <mergeCell ref="A609:A611"/>
    <mergeCell ref="A612:A613"/>
    <mergeCell ref="A600:A603"/>
    <mergeCell ref="A604:A608"/>
    <mergeCell ref="A593:A595"/>
    <mergeCell ref="A596:A599"/>
    <mergeCell ref="A668:A670"/>
    <mergeCell ref="A671:A676"/>
    <mergeCell ref="A660:A661"/>
    <mergeCell ref="A662:A667"/>
    <mergeCell ref="A655:A657"/>
    <mergeCell ref="A658:A659"/>
    <mergeCell ref="A641:A643"/>
    <mergeCell ref="A644:A654"/>
    <mergeCell ref="A632:A637"/>
    <mergeCell ref="A638:A640"/>
    <mergeCell ref="A701:A702"/>
    <mergeCell ref="A703:A718"/>
    <mergeCell ref="A695:A697"/>
    <mergeCell ref="A698:A700"/>
    <mergeCell ref="A690:A691"/>
    <mergeCell ref="A692:A694"/>
    <mergeCell ref="A681:A685"/>
    <mergeCell ref="A686:A689"/>
    <mergeCell ref="A677:A678"/>
    <mergeCell ref="A679:A680"/>
    <mergeCell ref="A750:A752"/>
    <mergeCell ref="A753:A755"/>
    <mergeCell ref="A743:A745"/>
    <mergeCell ref="A746:A749"/>
    <mergeCell ref="A734:A739"/>
    <mergeCell ref="A740:A742"/>
    <mergeCell ref="A726:A731"/>
    <mergeCell ref="A732:A733"/>
    <mergeCell ref="A719:A721"/>
    <mergeCell ref="A722:A725"/>
    <mergeCell ref="A775:A776"/>
    <mergeCell ref="A777:A778"/>
    <mergeCell ref="A771:A772"/>
    <mergeCell ref="A773:A774"/>
    <mergeCell ref="A765:A768"/>
    <mergeCell ref="A769:A770"/>
    <mergeCell ref="A761:A762"/>
    <mergeCell ref="A763:A764"/>
    <mergeCell ref="A756:A758"/>
    <mergeCell ref="A759:A760"/>
    <mergeCell ref="A808:A811"/>
    <mergeCell ref="A812:A813"/>
    <mergeCell ref="A798:A804"/>
    <mergeCell ref="A805:A807"/>
    <mergeCell ref="A793:A794"/>
    <mergeCell ref="A795:A797"/>
    <mergeCell ref="A784:A785"/>
    <mergeCell ref="A786:A792"/>
    <mergeCell ref="A779:A780"/>
    <mergeCell ref="A781:A783"/>
    <mergeCell ref="A853:A854"/>
    <mergeCell ref="A855:A857"/>
    <mergeCell ref="A847:A850"/>
    <mergeCell ref="A851:A852"/>
    <mergeCell ref="A839:A844"/>
    <mergeCell ref="A845:A846"/>
    <mergeCell ref="A829:A831"/>
    <mergeCell ref="A832:A838"/>
    <mergeCell ref="A814:A815"/>
    <mergeCell ref="A816:A828"/>
    <mergeCell ref="A884:A897"/>
    <mergeCell ref="A898:A899"/>
    <mergeCell ref="A877:A878"/>
    <mergeCell ref="A879:A883"/>
    <mergeCell ref="A873:A874"/>
    <mergeCell ref="A875:A876"/>
    <mergeCell ref="A862:A870"/>
    <mergeCell ref="A871:A872"/>
    <mergeCell ref="A858:A859"/>
    <mergeCell ref="A860:A861"/>
    <mergeCell ref="A923:A924"/>
    <mergeCell ref="A925:A926"/>
    <mergeCell ref="A917:A920"/>
    <mergeCell ref="A921:A922"/>
    <mergeCell ref="A909:A913"/>
    <mergeCell ref="A914:A916"/>
    <mergeCell ref="A904:A906"/>
    <mergeCell ref="A907:A908"/>
    <mergeCell ref="A900:A901"/>
    <mergeCell ref="A902:A903"/>
    <mergeCell ref="A967:A978"/>
    <mergeCell ref="A979:A980"/>
    <mergeCell ref="A957:A958"/>
    <mergeCell ref="A959:A966"/>
    <mergeCell ref="A947:A949"/>
    <mergeCell ref="A950:A956"/>
    <mergeCell ref="A931:A932"/>
    <mergeCell ref="A933:A946"/>
    <mergeCell ref="A927:A928"/>
    <mergeCell ref="A929:A930"/>
    <mergeCell ref="A1006:A1014"/>
    <mergeCell ref="A1015:A1019"/>
    <mergeCell ref="A996:A1003"/>
    <mergeCell ref="A1004:A1005"/>
    <mergeCell ref="A990:A991"/>
    <mergeCell ref="A992:A995"/>
    <mergeCell ref="A986:A987"/>
    <mergeCell ref="A988:A989"/>
    <mergeCell ref="A981:A982"/>
    <mergeCell ref="A983:A985"/>
    <mergeCell ref="A1042:A1043"/>
    <mergeCell ref="A1044:A1046"/>
    <mergeCell ref="A1034:A1038"/>
    <mergeCell ref="A1039:A1041"/>
    <mergeCell ref="A1030:A1031"/>
    <mergeCell ref="A1032:A1033"/>
    <mergeCell ref="A1026:A1027"/>
    <mergeCell ref="A1028:A1029"/>
    <mergeCell ref="A1020:A1021"/>
    <mergeCell ref="A1022:A1025"/>
    <mergeCell ref="A1083:A1086"/>
    <mergeCell ref="A1087:A1094"/>
    <mergeCell ref="A1076:A1078"/>
    <mergeCell ref="A1079:A1082"/>
    <mergeCell ref="A1066:A1073"/>
    <mergeCell ref="A1074:A1075"/>
    <mergeCell ref="A1059:A1061"/>
    <mergeCell ref="A1062:A1065"/>
    <mergeCell ref="A1047:A1052"/>
    <mergeCell ref="A1053:A1058"/>
    <mergeCell ref="A1119:A1122"/>
    <mergeCell ref="A1123:A1125"/>
    <mergeCell ref="A1115:A1116"/>
    <mergeCell ref="A1117:A1118"/>
    <mergeCell ref="A1110:A1112"/>
    <mergeCell ref="A1113:A1114"/>
    <mergeCell ref="A1101:A1102"/>
    <mergeCell ref="A1103:A1109"/>
    <mergeCell ref="A1095:A1097"/>
    <mergeCell ref="A1098:A1100"/>
    <mergeCell ref="A1174:A1176"/>
    <mergeCell ref="A1177:A1179"/>
    <mergeCell ref="A1164:A1167"/>
    <mergeCell ref="A1168:A1173"/>
    <mergeCell ref="A1154:A1156"/>
    <mergeCell ref="A1157:A1163"/>
    <mergeCell ref="A1130:A1132"/>
    <mergeCell ref="A1133:A1153"/>
    <mergeCell ref="A1126:A1127"/>
    <mergeCell ref="A1128:A1129"/>
    <mergeCell ref="A1220:A1222"/>
    <mergeCell ref="A1223:A1224"/>
    <mergeCell ref="A1197:A1201"/>
    <mergeCell ref="A1202:A1219"/>
    <mergeCell ref="A1192:A1194"/>
    <mergeCell ref="A1195:A1196"/>
    <mergeCell ref="A1185:A1189"/>
    <mergeCell ref="A1190:A1191"/>
    <mergeCell ref="A1180:A1182"/>
    <mergeCell ref="A1183:A1184"/>
    <mergeCell ref="A1257:A1259"/>
    <mergeCell ref="A1260:A1301"/>
    <mergeCell ref="A1248:A1251"/>
    <mergeCell ref="A1252:A1256"/>
    <mergeCell ref="A1244:A1245"/>
    <mergeCell ref="A1246:A1247"/>
    <mergeCell ref="A1232:A1234"/>
    <mergeCell ref="A1235:A1243"/>
    <mergeCell ref="A1225:A1227"/>
    <mergeCell ref="A1228:A1231"/>
    <mergeCell ref="A1322:A1324"/>
    <mergeCell ref="A1325:A1326"/>
    <mergeCell ref="A1314:A1317"/>
    <mergeCell ref="A1318:A1321"/>
    <mergeCell ref="A1310:A1311"/>
    <mergeCell ref="A1312:A1313"/>
    <mergeCell ref="A1306:A1307"/>
    <mergeCell ref="A1308:A1309"/>
    <mergeCell ref="A1302:A1303"/>
    <mergeCell ref="A1304:A1305"/>
    <mergeCell ref="A1352:A1354"/>
    <mergeCell ref="A1355:A1358"/>
    <mergeCell ref="A1348:A1349"/>
    <mergeCell ref="A1350:A1351"/>
    <mergeCell ref="A1340:A1344"/>
    <mergeCell ref="A1345:A1347"/>
    <mergeCell ref="A1331:A1334"/>
    <mergeCell ref="A1335:A1339"/>
    <mergeCell ref="A1327:A1328"/>
    <mergeCell ref="A1329:A1330"/>
    <mergeCell ref="A1384:A1388"/>
    <mergeCell ref="A1389:A1393"/>
    <mergeCell ref="A1377:A1378"/>
    <mergeCell ref="A1379:A1383"/>
    <mergeCell ref="A1371:A1372"/>
    <mergeCell ref="A1373:A1376"/>
    <mergeCell ref="A1367:A1368"/>
    <mergeCell ref="A1369:A1370"/>
    <mergeCell ref="A1359:A1364"/>
    <mergeCell ref="A1365:A1366"/>
    <mergeCell ref="A1426:A1428"/>
    <mergeCell ref="A1429:A1433"/>
    <mergeCell ref="A1420:A1423"/>
    <mergeCell ref="A1424:A1425"/>
    <mergeCell ref="A1410:A1411"/>
    <mergeCell ref="A1412:A1419"/>
    <mergeCell ref="A1402:A1407"/>
    <mergeCell ref="A1408:A1409"/>
    <mergeCell ref="A1394:A1396"/>
    <mergeCell ref="A1397:A1401"/>
    <mergeCell ref="A1471:A1491"/>
    <mergeCell ref="A1492:A1495"/>
    <mergeCell ref="A1463:A1464"/>
    <mergeCell ref="A1465:A1470"/>
    <mergeCell ref="A1459:A1460"/>
    <mergeCell ref="A1461:A1462"/>
    <mergeCell ref="A1440:A1441"/>
    <mergeCell ref="A1442:A1458"/>
    <mergeCell ref="A1434:A1435"/>
    <mergeCell ref="A1436:A1439"/>
    <mergeCell ref="A1522:A1525"/>
    <mergeCell ref="A1526:A1529"/>
    <mergeCell ref="A1516:A1519"/>
    <mergeCell ref="A1520:A1521"/>
    <mergeCell ref="A1507:A1510"/>
    <mergeCell ref="A1511:A1515"/>
    <mergeCell ref="A1502:A1504"/>
    <mergeCell ref="A1505:A1506"/>
    <mergeCell ref="A1496:A1497"/>
    <mergeCell ref="A1498:A1501"/>
    <mergeCell ref="A1557:A1558"/>
    <mergeCell ref="A1550:A1553"/>
    <mergeCell ref="A1554:A1556"/>
    <mergeCell ref="A1543:A1547"/>
    <mergeCell ref="A1548:A1549"/>
    <mergeCell ref="A1539:A1540"/>
    <mergeCell ref="A1541:A1542"/>
    <mergeCell ref="A1530:A1533"/>
    <mergeCell ref="A1534:A1538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7"/>
  <sheetViews>
    <sheetView workbookViewId="0">
      <pane ySplit="1" topLeftCell="A11" activePane="bottomLeft" state="frozen"/>
      <selection pane="bottomLeft" activeCell="F7" sqref="F7"/>
    </sheetView>
  </sheetViews>
  <sheetFormatPr defaultRowHeight="13.2" x14ac:dyDescent="0.25"/>
  <cols>
    <col min="1" max="1" width="7.33203125" bestFit="1" customWidth="1"/>
    <col min="2" max="2" width="34.6640625" customWidth="1"/>
    <col min="3" max="3" width="11.33203125" customWidth="1"/>
  </cols>
  <sheetData>
    <row r="1" spans="1:3" ht="15.6" thickBot="1" x14ac:dyDescent="0.3">
      <c r="A1" s="32" t="s">
        <v>1690</v>
      </c>
      <c r="B1" s="33"/>
      <c r="C1" s="34" t="s">
        <v>198</v>
      </c>
    </row>
    <row r="2" spans="1:3" ht="15.6" thickBot="1" x14ac:dyDescent="0.3">
      <c r="A2" s="32" t="s">
        <v>1691</v>
      </c>
      <c r="B2" s="33" t="s">
        <v>1692</v>
      </c>
      <c r="C2" s="35">
        <v>2012</v>
      </c>
    </row>
    <row r="3" spans="1:3" ht="16.2" thickBot="1" x14ac:dyDescent="0.35">
      <c r="A3" s="14">
        <v>1</v>
      </c>
      <c r="B3" s="15" t="s">
        <v>252</v>
      </c>
      <c r="C3" s="37">
        <v>0.72599999999999998</v>
      </c>
    </row>
    <row r="4" spans="1:3" ht="16.2" thickBot="1" x14ac:dyDescent="0.35">
      <c r="A4" s="14">
        <v>2</v>
      </c>
      <c r="B4" s="15" t="s">
        <v>253</v>
      </c>
      <c r="C4" s="37">
        <v>1.2846</v>
      </c>
    </row>
    <row r="5" spans="1:3" ht="16.2" thickBot="1" x14ac:dyDescent="0.35">
      <c r="A5" s="14">
        <v>3</v>
      </c>
      <c r="B5" s="15" t="s">
        <v>254</v>
      </c>
      <c r="C5" s="36">
        <v>0.88260000000000005</v>
      </c>
    </row>
    <row r="6" spans="1:3" ht="16.2" thickBot="1" x14ac:dyDescent="0.35">
      <c r="A6" s="14">
        <v>4</v>
      </c>
      <c r="B6" s="15" t="s">
        <v>255</v>
      </c>
      <c r="C6" s="36">
        <v>0.71940000000000004</v>
      </c>
    </row>
    <row r="7" spans="1:3" ht="16.2" thickBot="1" x14ac:dyDescent="0.35">
      <c r="A7" s="14">
        <v>5</v>
      </c>
      <c r="B7" s="15" t="s">
        <v>665</v>
      </c>
      <c r="C7" s="38">
        <v>1.2194</v>
      </c>
    </row>
    <row r="8" spans="1:3" ht="16.2" thickBot="1" x14ac:dyDescent="0.35">
      <c r="A8" s="14">
        <v>6</v>
      </c>
      <c r="B8" s="15" t="s">
        <v>256</v>
      </c>
      <c r="C8" s="37">
        <v>1.0125999999999999</v>
      </c>
    </row>
    <row r="9" spans="1:3" ht="16.2" thickBot="1" x14ac:dyDescent="0.35">
      <c r="A9" s="14">
        <v>7</v>
      </c>
      <c r="B9" s="15" t="s">
        <v>257</v>
      </c>
      <c r="C9" s="36">
        <v>1.1287</v>
      </c>
    </row>
    <row r="10" spans="1:3" ht="16.2" thickBot="1" x14ac:dyDescent="0.35">
      <c r="A10" s="14">
        <v>8</v>
      </c>
      <c r="B10" s="15" t="s">
        <v>258</v>
      </c>
      <c r="C10" s="36">
        <v>1.0007999999999999</v>
      </c>
    </row>
    <row r="11" spans="1:3" ht="16.2" thickBot="1" x14ac:dyDescent="0.35">
      <c r="A11" s="14">
        <v>10</v>
      </c>
      <c r="B11" s="15" t="s">
        <v>259</v>
      </c>
      <c r="C11" s="39">
        <v>0.83609999999999995</v>
      </c>
    </row>
    <row r="12" spans="1:3" ht="16.2" thickBot="1" x14ac:dyDescent="0.35">
      <c r="A12" s="14">
        <v>11</v>
      </c>
      <c r="B12" s="15" t="s">
        <v>260</v>
      </c>
      <c r="C12" s="36">
        <v>0.75470000000000004</v>
      </c>
    </row>
    <row r="13" spans="1:3" ht="16.2" thickBot="1" x14ac:dyDescent="0.35">
      <c r="A13" s="14">
        <v>12</v>
      </c>
      <c r="B13" s="15" t="s">
        <v>261</v>
      </c>
      <c r="C13" s="39">
        <v>1.1200000000000001</v>
      </c>
    </row>
    <row r="14" spans="1:3" ht="16.2" thickBot="1" x14ac:dyDescent="0.35">
      <c r="A14" s="14">
        <v>13</v>
      </c>
      <c r="B14" s="15" t="s">
        <v>262</v>
      </c>
      <c r="C14" s="36">
        <v>0.75309999999999999</v>
      </c>
    </row>
    <row r="15" spans="1:3" ht="16.2" thickBot="1" x14ac:dyDescent="0.35">
      <c r="A15" s="14">
        <v>14</v>
      </c>
      <c r="B15" s="15" t="s">
        <v>263</v>
      </c>
      <c r="C15" s="39">
        <v>0.84260000000000002</v>
      </c>
    </row>
    <row r="16" spans="1:3" ht="16.2" thickBot="1" x14ac:dyDescent="0.35">
      <c r="A16" s="14">
        <v>15</v>
      </c>
      <c r="B16" s="15" t="s">
        <v>264</v>
      </c>
      <c r="C16" s="36">
        <v>0.85509999999999997</v>
      </c>
    </row>
    <row r="17" spans="1:3" ht="16.2" thickBot="1" x14ac:dyDescent="0.35">
      <c r="A17" s="14">
        <v>16</v>
      </c>
      <c r="B17" s="15" t="s">
        <v>265</v>
      </c>
      <c r="C17" s="39">
        <v>0.86180000000000001</v>
      </c>
    </row>
    <row r="18" spans="1:3" ht="16.2" thickBot="1" x14ac:dyDescent="0.35">
      <c r="A18" s="14">
        <v>17</v>
      </c>
      <c r="B18" s="15" t="s">
        <v>266</v>
      </c>
      <c r="C18" s="36">
        <v>0.80410000000000004</v>
      </c>
    </row>
    <row r="19" spans="1:3" ht="16.2" thickBot="1" x14ac:dyDescent="0.35">
      <c r="A19" s="14">
        <v>18</v>
      </c>
      <c r="B19" s="15" t="s">
        <v>267</v>
      </c>
      <c r="C19" s="36">
        <v>0.78249999999999997</v>
      </c>
    </row>
    <row r="20" spans="1:3" ht="16.2" thickBot="1" x14ac:dyDescent="0.35">
      <c r="A20" s="14">
        <v>19</v>
      </c>
      <c r="B20" s="15" t="s">
        <v>268</v>
      </c>
      <c r="C20" s="39">
        <v>0.77690000000000003</v>
      </c>
    </row>
    <row r="21" spans="1:3" ht="16.2" thickBot="1" x14ac:dyDescent="0.35">
      <c r="A21" s="14">
        <v>20</v>
      </c>
      <c r="B21" s="15" t="s">
        <v>269</v>
      </c>
      <c r="C21" s="36">
        <v>0.85809999999999997</v>
      </c>
    </row>
    <row r="22" spans="1:3" ht="16.2" thickBot="1" x14ac:dyDescent="0.35">
      <c r="A22" s="14">
        <v>21</v>
      </c>
      <c r="B22" s="15" t="s">
        <v>270</v>
      </c>
      <c r="C22" s="38">
        <v>0.92910000000000004</v>
      </c>
    </row>
    <row r="23" spans="1:3" ht="19.2" thickBot="1" x14ac:dyDescent="0.35">
      <c r="A23" s="14">
        <v>22</v>
      </c>
      <c r="B23" s="15" t="s">
        <v>666</v>
      </c>
      <c r="C23" s="37">
        <v>1.3962000000000001</v>
      </c>
    </row>
    <row r="24" spans="1:3" ht="16.2" thickBot="1" x14ac:dyDescent="0.35">
      <c r="A24" s="14">
        <v>23</v>
      </c>
      <c r="B24" s="15" t="s">
        <v>271</v>
      </c>
      <c r="C24" s="36">
        <v>0.82950000000000002</v>
      </c>
    </row>
    <row r="25" spans="1:3" ht="16.2" thickBot="1" x14ac:dyDescent="0.35">
      <c r="A25" s="14">
        <v>24</v>
      </c>
      <c r="B25" s="15" t="s">
        <v>272</v>
      </c>
      <c r="C25" s="39">
        <v>0.91069999999999995</v>
      </c>
    </row>
    <row r="26" spans="1:3" ht="16.2" thickBot="1" x14ac:dyDescent="0.35">
      <c r="A26" s="14">
        <v>25</v>
      </c>
      <c r="B26" s="15" t="s">
        <v>273</v>
      </c>
      <c r="C26" s="36">
        <v>0.75390000000000001</v>
      </c>
    </row>
    <row r="27" spans="1:3" ht="16.2" thickBot="1" x14ac:dyDescent="0.35">
      <c r="A27" s="14">
        <v>26</v>
      </c>
      <c r="B27" s="15" t="s">
        <v>274</v>
      </c>
      <c r="C27" s="36">
        <v>0.76729999999999998</v>
      </c>
    </row>
    <row r="28" spans="1:3" ht="16.2" thickBot="1" x14ac:dyDescent="0.35">
      <c r="A28" s="14">
        <v>27</v>
      </c>
      <c r="B28" s="15" t="s">
        <v>275</v>
      </c>
      <c r="C28" s="39">
        <v>0.86150000000000004</v>
      </c>
    </row>
    <row r="29" spans="1:3" ht="16.2" thickBot="1" x14ac:dyDescent="0.35">
      <c r="A29" s="14">
        <v>28</v>
      </c>
      <c r="B29" s="15" t="s">
        <v>276</v>
      </c>
      <c r="C29" s="36">
        <v>0.88719999999999999</v>
      </c>
    </row>
    <row r="30" spans="1:3" ht="16.2" thickBot="1" x14ac:dyDescent="0.35">
      <c r="A30" s="14">
        <v>29</v>
      </c>
      <c r="B30" s="15" t="s">
        <v>277</v>
      </c>
      <c r="C30" s="39">
        <v>0.9637</v>
      </c>
    </row>
    <row r="31" spans="1:3" ht="16.2" thickBot="1" x14ac:dyDescent="0.35">
      <c r="A31" s="14">
        <v>30</v>
      </c>
      <c r="B31" s="15" t="s">
        <v>278</v>
      </c>
      <c r="C31" s="36">
        <v>1.04471</v>
      </c>
    </row>
    <row r="32" spans="1:3" ht="19.2" thickBot="1" x14ac:dyDescent="0.35">
      <c r="A32" s="14">
        <v>31</v>
      </c>
      <c r="B32" s="15" t="s">
        <v>667</v>
      </c>
      <c r="C32" s="39"/>
    </row>
    <row r="33" spans="1:3" ht="16.2" thickBot="1" x14ac:dyDescent="0.35">
      <c r="A33" s="14">
        <v>32</v>
      </c>
      <c r="B33" s="15" t="s">
        <v>279</v>
      </c>
      <c r="C33" s="36">
        <v>0.88780000000000003</v>
      </c>
    </row>
    <row r="34" spans="1:3" ht="16.2" thickBot="1" x14ac:dyDescent="0.35">
      <c r="A34" s="14">
        <v>33</v>
      </c>
      <c r="B34" s="15" t="s">
        <v>668</v>
      </c>
      <c r="C34" s="36">
        <v>0.81520000000000004</v>
      </c>
    </row>
    <row r="35" spans="1:3" ht="16.2" thickBot="1" x14ac:dyDescent="0.35">
      <c r="A35" s="14">
        <v>34</v>
      </c>
      <c r="B35" s="15" t="s">
        <v>280</v>
      </c>
      <c r="C35" s="37">
        <v>0.82879999999999998</v>
      </c>
    </row>
    <row r="36" spans="1:3" ht="16.2" thickBot="1" x14ac:dyDescent="0.35">
      <c r="A36" s="14">
        <v>35</v>
      </c>
      <c r="B36" s="15" t="s">
        <v>281</v>
      </c>
      <c r="C36" s="37">
        <v>0.72950000000000004</v>
      </c>
    </row>
    <row r="37" spans="1:3" ht="16.2" thickBot="1" x14ac:dyDescent="0.35">
      <c r="A37" s="14">
        <v>36</v>
      </c>
      <c r="B37" s="15" t="s">
        <v>282</v>
      </c>
      <c r="C37" s="37">
        <v>0.84550000000000003</v>
      </c>
    </row>
    <row r="38" spans="1:3" ht="16.2" thickBot="1" x14ac:dyDescent="0.35">
      <c r="A38" s="14">
        <v>37</v>
      </c>
      <c r="B38" s="15" t="s">
        <v>283</v>
      </c>
      <c r="C38" s="36">
        <v>0.78480000000000005</v>
      </c>
    </row>
    <row r="39" spans="1:3" ht="16.2" thickBot="1" x14ac:dyDescent="0.35">
      <c r="A39" s="14">
        <v>38</v>
      </c>
      <c r="B39" s="15" t="s">
        <v>284</v>
      </c>
      <c r="C39" s="39">
        <v>1.0337000000000001</v>
      </c>
    </row>
    <row r="40" spans="1:3" ht="16.2" thickBot="1" x14ac:dyDescent="0.35">
      <c r="A40" s="14">
        <v>39</v>
      </c>
      <c r="B40" s="15" t="s">
        <v>285</v>
      </c>
      <c r="C40" s="36">
        <v>0.84499999999999997</v>
      </c>
    </row>
    <row r="41" spans="1:3" ht="19.2" thickBot="1" x14ac:dyDescent="0.35">
      <c r="A41" s="14">
        <v>40</v>
      </c>
      <c r="B41" s="15" t="s">
        <v>669</v>
      </c>
      <c r="C41" s="36">
        <v>0.4047</v>
      </c>
    </row>
    <row r="42" spans="1:3" ht="19.2" thickBot="1" x14ac:dyDescent="0.35">
      <c r="A42" s="14">
        <v>41</v>
      </c>
      <c r="B42" s="15" t="s">
        <v>670</v>
      </c>
      <c r="C42" s="39"/>
    </row>
    <row r="43" spans="1:3" ht="16.2" thickBot="1" x14ac:dyDescent="0.35">
      <c r="A43" s="14">
        <v>42</v>
      </c>
      <c r="B43" s="15" t="s">
        <v>286</v>
      </c>
      <c r="C43" s="37">
        <v>0.82769999999999999</v>
      </c>
    </row>
    <row r="44" spans="1:3" ht="16.2" thickBot="1" x14ac:dyDescent="0.35">
      <c r="A44" s="14">
        <v>43</v>
      </c>
      <c r="B44" s="15" t="s">
        <v>287</v>
      </c>
      <c r="C44" s="36">
        <v>0.83</v>
      </c>
    </row>
    <row r="45" spans="1:3" ht="16.2" thickBot="1" x14ac:dyDescent="0.35">
      <c r="A45" s="14">
        <v>44</v>
      </c>
      <c r="B45" s="15" t="s">
        <v>288</v>
      </c>
      <c r="C45" s="39">
        <v>0.77370000000000005</v>
      </c>
    </row>
    <row r="46" spans="1:3" ht="16.2" thickBot="1" x14ac:dyDescent="0.35">
      <c r="A46" s="14">
        <v>45</v>
      </c>
      <c r="B46" s="15" t="s">
        <v>289</v>
      </c>
      <c r="C46" s="36">
        <v>0.79339999999999999</v>
      </c>
    </row>
    <row r="47" spans="1:3" ht="16.2" thickBot="1" x14ac:dyDescent="0.35">
      <c r="A47" s="14">
        <v>46</v>
      </c>
      <c r="B47" s="15" t="s">
        <v>290</v>
      </c>
      <c r="C47" s="36">
        <v>0.87190000000000001</v>
      </c>
    </row>
    <row r="48" spans="1:3" ht="16.2" thickBot="1" x14ac:dyDescent="0.35">
      <c r="A48" s="14">
        <v>47</v>
      </c>
      <c r="B48" s="15" t="s">
        <v>291</v>
      </c>
      <c r="C48" s="39">
        <v>0.97089999999999999</v>
      </c>
    </row>
    <row r="49" spans="1:3" ht="16.2" thickBot="1" x14ac:dyDescent="0.35">
      <c r="A49" s="14">
        <v>48</v>
      </c>
      <c r="B49" s="15" t="s">
        <v>292</v>
      </c>
      <c r="C49" s="36">
        <v>0.75049999999999994</v>
      </c>
    </row>
    <row r="50" spans="1:3" ht="16.2" thickBot="1" x14ac:dyDescent="0.35">
      <c r="A50" s="14">
        <v>49</v>
      </c>
      <c r="B50" s="15" t="s">
        <v>293</v>
      </c>
      <c r="C50" s="36">
        <v>0.78169999999999995</v>
      </c>
    </row>
    <row r="51" spans="1:3" ht="16.2" thickBot="1" x14ac:dyDescent="0.35">
      <c r="A51" s="14">
        <v>50</v>
      </c>
      <c r="B51" s="15" t="s">
        <v>294</v>
      </c>
      <c r="C51" s="39">
        <v>1.0230999999999999</v>
      </c>
    </row>
    <row r="52" spans="1:3" ht="16.2" thickBot="1" x14ac:dyDescent="0.35">
      <c r="A52" s="14">
        <v>51</v>
      </c>
      <c r="B52" s="15" t="s">
        <v>295</v>
      </c>
      <c r="C52" s="36">
        <v>0.73709999999999998</v>
      </c>
    </row>
    <row r="53" spans="1:3" ht="16.2" thickBot="1" x14ac:dyDescent="0.35">
      <c r="A53" s="14">
        <v>52</v>
      </c>
      <c r="B53" s="15" t="s">
        <v>296</v>
      </c>
      <c r="C53" s="36">
        <v>0.89770000000000005</v>
      </c>
    </row>
    <row r="54" spans="1:3" ht="16.2" thickBot="1" x14ac:dyDescent="0.35">
      <c r="A54" s="14">
        <v>53</v>
      </c>
      <c r="B54" s="15" t="s">
        <v>297</v>
      </c>
      <c r="C54" s="39">
        <v>0.94330000000000003</v>
      </c>
    </row>
    <row r="55" spans="1:3" ht="16.2" thickBot="1" x14ac:dyDescent="0.35">
      <c r="A55" s="14">
        <v>65</v>
      </c>
      <c r="B55" s="15" t="s">
        <v>298</v>
      </c>
      <c r="C55" s="36">
        <v>0.96109999999999995</v>
      </c>
    </row>
    <row r="56" spans="1:3" x14ac:dyDescent="0.25">
      <c r="A56" s="16"/>
      <c r="B56" s="16"/>
    </row>
    <row r="57" spans="1:3" ht="83.25" customHeight="1" x14ac:dyDescent="0.25">
      <c r="A57" s="525"/>
      <c r="B57" s="525"/>
    </row>
  </sheetData>
  <mergeCells count="1">
    <mergeCell ref="A57:B57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8"/>
  <sheetViews>
    <sheetView workbookViewId="0">
      <selection activeCell="F2" sqref="F2:F3"/>
    </sheetView>
  </sheetViews>
  <sheetFormatPr defaultRowHeight="13.2" x14ac:dyDescent="0.25"/>
  <cols>
    <col min="1" max="1" width="4.6640625" customWidth="1"/>
  </cols>
  <sheetData>
    <row r="1" spans="1:4" x14ac:dyDescent="0.25">
      <c r="B1" s="22" t="s">
        <v>199</v>
      </c>
      <c r="C1" s="28" t="s">
        <v>237</v>
      </c>
      <c r="D1" s="55" t="s">
        <v>237</v>
      </c>
    </row>
    <row r="2" spans="1:4" x14ac:dyDescent="0.25">
      <c r="B2" s="26" t="s">
        <v>1656</v>
      </c>
      <c r="C2" s="29" t="s">
        <v>1680</v>
      </c>
      <c r="D2" s="56" t="s">
        <v>200</v>
      </c>
    </row>
    <row r="3" spans="1:4" x14ac:dyDescent="0.25">
      <c r="A3" s="18">
        <v>1</v>
      </c>
      <c r="B3" s="24" t="s">
        <v>242</v>
      </c>
      <c r="C3" s="1">
        <v>2.67</v>
      </c>
      <c r="D3" s="61">
        <v>1.87</v>
      </c>
    </row>
    <row r="4" spans="1:4" x14ac:dyDescent="0.25">
      <c r="A4" s="18">
        <f>SUM(A3+1)</f>
        <v>2</v>
      </c>
      <c r="B4" s="25" t="s">
        <v>243</v>
      </c>
      <c r="C4" s="2">
        <v>2.57</v>
      </c>
      <c r="D4" s="19">
        <v>1.87</v>
      </c>
    </row>
    <row r="5" spans="1:4" x14ac:dyDescent="0.25">
      <c r="A5" s="18">
        <f t="shared" ref="A5:A68" si="0">SUM(A4+1)</f>
        <v>3</v>
      </c>
      <c r="B5" s="25" t="s">
        <v>244</v>
      </c>
      <c r="C5" s="2">
        <v>2.61</v>
      </c>
      <c r="D5" s="19">
        <v>1.28</v>
      </c>
    </row>
    <row r="6" spans="1:4" x14ac:dyDescent="0.25">
      <c r="A6" s="18">
        <f t="shared" si="0"/>
        <v>4</v>
      </c>
      <c r="B6" s="25" t="s">
        <v>245</v>
      </c>
      <c r="C6" s="2">
        <v>2.19</v>
      </c>
      <c r="D6" s="19">
        <v>1.28</v>
      </c>
    </row>
    <row r="7" spans="1:4" x14ac:dyDescent="0.25">
      <c r="A7" s="18">
        <f t="shared" si="0"/>
        <v>5</v>
      </c>
      <c r="B7" s="25" t="s">
        <v>246</v>
      </c>
      <c r="C7" s="2">
        <v>2.5499999999999998</v>
      </c>
      <c r="D7" s="19">
        <v>0.85</v>
      </c>
    </row>
    <row r="8" spans="1:4" x14ac:dyDescent="0.25">
      <c r="A8" s="18">
        <f t="shared" si="0"/>
        <v>6</v>
      </c>
      <c r="B8" s="25" t="s">
        <v>247</v>
      </c>
      <c r="C8" s="2">
        <v>2.15</v>
      </c>
      <c r="D8" s="19">
        <v>0.85</v>
      </c>
    </row>
    <row r="9" spans="1:4" x14ac:dyDescent="0.25">
      <c r="A9" s="18">
        <f t="shared" si="0"/>
        <v>7</v>
      </c>
      <c r="B9" s="25" t="s">
        <v>248</v>
      </c>
      <c r="C9" s="2">
        <v>2.4700000000000002</v>
      </c>
      <c r="D9" s="19">
        <v>0.55000000000000004</v>
      </c>
    </row>
    <row r="10" spans="1:4" x14ac:dyDescent="0.25">
      <c r="A10" s="18">
        <f t="shared" si="0"/>
        <v>8</v>
      </c>
      <c r="B10" s="25" t="s">
        <v>249</v>
      </c>
      <c r="C10" s="2">
        <v>2.19</v>
      </c>
      <c r="D10" s="19">
        <v>0.55000000000000004</v>
      </c>
    </row>
    <row r="11" spans="1:4" x14ac:dyDescent="0.25">
      <c r="A11" s="18">
        <f t="shared" si="0"/>
        <v>9</v>
      </c>
      <c r="B11" s="25" t="s">
        <v>250</v>
      </c>
      <c r="C11" s="2">
        <v>2.2599999999999998</v>
      </c>
      <c r="D11" s="19">
        <v>0.28000000000000003</v>
      </c>
    </row>
    <row r="12" spans="1:4" x14ac:dyDescent="0.25">
      <c r="A12" s="18">
        <f t="shared" si="0"/>
        <v>10</v>
      </c>
      <c r="B12" s="21" t="s">
        <v>201</v>
      </c>
      <c r="C12" s="2">
        <v>1.56</v>
      </c>
      <c r="D12" s="20">
        <v>1.87</v>
      </c>
    </row>
    <row r="13" spans="1:4" x14ac:dyDescent="0.25">
      <c r="A13" s="18">
        <f t="shared" si="0"/>
        <v>11</v>
      </c>
      <c r="B13" s="21" t="s">
        <v>202</v>
      </c>
      <c r="C13" s="2">
        <v>1.56</v>
      </c>
      <c r="D13" s="20">
        <v>1.87</v>
      </c>
    </row>
    <row r="14" spans="1:4" x14ac:dyDescent="0.25">
      <c r="A14" s="18">
        <f t="shared" si="0"/>
        <v>12</v>
      </c>
      <c r="B14" s="21" t="s">
        <v>203</v>
      </c>
      <c r="C14" s="2">
        <v>0.99</v>
      </c>
      <c r="D14" s="20">
        <v>1.87</v>
      </c>
    </row>
    <row r="15" spans="1:4" x14ac:dyDescent="0.25">
      <c r="A15" s="18">
        <f t="shared" si="0"/>
        <v>13</v>
      </c>
      <c r="B15" s="21" t="s">
        <v>204</v>
      </c>
      <c r="C15" s="2">
        <v>1.51</v>
      </c>
      <c r="D15" s="20">
        <v>1.28</v>
      </c>
    </row>
    <row r="16" spans="1:4" x14ac:dyDescent="0.25">
      <c r="A16" s="18">
        <f t="shared" si="0"/>
        <v>14</v>
      </c>
      <c r="B16" s="21" t="s">
        <v>205</v>
      </c>
      <c r="C16" s="2">
        <v>1.1100000000000001</v>
      </c>
      <c r="D16" s="20">
        <v>1.28</v>
      </c>
    </row>
    <row r="17" spans="1:4" x14ac:dyDescent="0.25">
      <c r="A17" s="18">
        <f t="shared" si="0"/>
        <v>15</v>
      </c>
      <c r="B17" s="21" t="s">
        <v>206</v>
      </c>
      <c r="C17" s="2">
        <v>1.1000000000000001</v>
      </c>
      <c r="D17" s="20">
        <v>1.28</v>
      </c>
    </row>
    <row r="18" spans="1:4" x14ac:dyDescent="0.25">
      <c r="A18" s="18">
        <f t="shared" si="0"/>
        <v>16</v>
      </c>
      <c r="B18" s="21" t="s">
        <v>207</v>
      </c>
      <c r="C18" s="4">
        <v>1.45</v>
      </c>
      <c r="D18" s="20">
        <v>0.85</v>
      </c>
    </row>
    <row r="19" spans="1:4" x14ac:dyDescent="0.25">
      <c r="A19" s="18">
        <f t="shared" si="0"/>
        <v>17</v>
      </c>
      <c r="B19" s="21" t="s">
        <v>208</v>
      </c>
      <c r="C19" s="2">
        <v>1.19</v>
      </c>
      <c r="D19" s="20">
        <v>0.85</v>
      </c>
    </row>
    <row r="20" spans="1:4" x14ac:dyDescent="0.25">
      <c r="A20" s="18">
        <f t="shared" si="0"/>
        <v>18</v>
      </c>
      <c r="B20" s="21" t="s">
        <v>209</v>
      </c>
      <c r="C20" s="2">
        <v>0.91</v>
      </c>
      <c r="D20" s="20">
        <v>0.85</v>
      </c>
    </row>
    <row r="21" spans="1:4" x14ac:dyDescent="0.25">
      <c r="A21" s="18">
        <f t="shared" si="0"/>
        <v>19</v>
      </c>
      <c r="B21" s="21" t="s">
        <v>210</v>
      </c>
      <c r="C21" s="2">
        <v>1.36</v>
      </c>
      <c r="D21" s="20">
        <v>0.55000000000000004</v>
      </c>
    </row>
    <row r="22" spans="1:4" x14ac:dyDescent="0.25">
      <c r="A22" s="18">
        <f t="shared" si="0"/>
        <v>20</v>
      </c>
      <c r="B22" s="21" t="s">
        <v>211</v>
      </c>
      <c r="C22" s="2">
        <v>1.22</v>
      </c>
      <c r="D22" s="20">
        <v>0.55000000000000004</v>
      </c>
    </row>
    <row r="23" spans="1:4" x14ac:dyDescent="0.25">
      <c r="A23" s="18">
        <f t="shared" si="0"/>
        <v>21</v>
      </c>
      <c r="B23" s="21" t="s">
        <v>212</v>
      </c>
      <c r="C23" s="2">
        <v>0.84</v>
      </c>
      <c r="D23" s="20">
        <v>0.55000000000000004</v>
      </c>
    </row>
    <row r="24" spans="1:4" x14ac:dyDescent="0.25">
      <c r="A24" s="18">
        <f t="shared" si="0"/>
        <v>22</v>
      </c>
      <c r="B24" s="21" t="s">
        <v>213</v>
      </c>
      <c r="C24" s="2">
        <v>1.5</v>
      </c>
      <c r="D24" s="20">
        <v>0.28000000000000003</v>
      </c>
    </row>
    <row r="25" spans="1:4" x14ac:dyDescent="0.25">
      <c r="A25" s="18">
        <f t="shared" si="0"/>
        <v>23</v>
      </c>
      <c r="B25" s="21" t="s">
        <v>214</v>
      </c>
      <c r="C25" s="2">
        <v>0.71</v>
      </c>
      <c r="D25" s="20">
        <v>0.28000000000000003</v>
      </c>
    </row>
    <row r="26" spans="1:4" x14ac:dyDescent="0.25">
      <c r="A26" s="18">
        <f t="shared" si="0"/>
        <v>24</v>
      </c>
      <c r="B26" s="21" t="s">
        <v>1657</v>
      </c>
      <c r="C26" s="2">
        <v>3.58</v>
      </c>
      <c r="D26" s="3">
        <v>0</v>
      </c>
    </row>
    <row r="27" spans="1:4" x14ac:dyDescent="0.25">
      <c r="A27" s="18">
        <f t="shared" si="0"/>
        <v>25</v>
      </c>
      <c r="B27" s="21" t="s">
        <v>1658</v>
      </c>
      <c r="C27" s="4">
        <v>2.67</v>
      </c>
      <c r="D27" s="3">
        <v>0</v>
      </c>
    </row>
    <row r="28" spans="1:4" x14ac:dyDescent="0.25">
      <c r="A28" s="18">
        <f t="shared" si="0"/>
        <v>26</v>
      </c>
      <c r="B28" s="21" t="s">
        <v>1659</v>
      </c>
      <c r="C28" s="2">
        <v>2.3199999999999998</v>
      </c>
      <c r="D28" s="3">
        <v>0</v>
      </c>
    </row>
    <row r="29" spans="1:4" x14ac:dyDescent="0.25">
      <c r="A29" s="18">
        <f t="shared" si="0"/>
        <v>27</v>
      </c>
      <c r="B29" s="21" t="s">
        <v>1660</v>
      </c>
      <c r="C29" s="2">
        <v>2.2200000000000002</v>
      </c>
      <c r="D29" s="3">
        <v>0</v>
      </c>
    </row>
    <row r="30" spans="1:4" x14ac:dyDescent="0.25">
      <c r="A30" s="18">
        <f t="shared" si="0"/>
        <v>28</v>
      </c>
      <c r="B30" s="21" t="s">
        <v>1661</v>
      </c>
      <c r="C30" s="2">
        <v>1.74</v>
      </c>
      <c r="D30" s="3">
        <v>0</v>
      </c>
    </row>
    <row r="31" spans="1:4" x14ac:dyDescent="0.25">
      <c r="A31" s="18">
        <f t="shared" si="0"/>
        <v>29</v>
      </c>
      <c r="B31" s="21" t="s">
        <v>1662</v>
      </c>
      <c r="C31" s="2">
        <v>2.04</v>
      </c>
      <c r="D31" s="3">
        <v>0</v>
      </c>
    </row>
    <row r="32" spans="1:4" x14ac:dyDescent="0.25">
      <c r="A32" s="18">
        <f t="shared" si="0"/>
        <v>30</v>
      </c>
      <c r="B32" s="21" t="s">
        <v>1663</v>
      </c>
      <c r="C32" s="2">
        <v>1.6</v>
      </c>
      <c r="D32" s="3">
        <v>0</v>
      </c>
    </row>
    <row r="33" spans="1:4" x14ac:dyDescent="0.25">
      <c r="A33" s="18">
        <f t="shared" si="0"/>
        <v>31</v>
      </c>
      <c r="B33" s="21" t="s">
        <v>1664</v>
      </c>
      <c r="C33" s="2">
        <v>1.89</v>
      </c>
      <c r="D33" s="3">
        <v>0</v>
      </c>
    </row>
    <row r="34" spans="1:4" x14ac:dyDescent="0.25">
      <c r="A34" s="18">
        <f t="shared" si="0"/>
        <v>32</v>
      </c>
      <c r="B34" s="21" t="s">
        <v>1665</v>
      </c>
      <c r="C34" s="2">
        <v>1.48</v>
      </c>
      <c r="D34" s="3">
        <v>0</v>
      </c>
    </row>
    <row r="35" spans="1:4" x14ac:dyDescent="0.25">
      <c r="A35" s="18">
        <f t="shared" si="0"/>
        <v>33</v>
      </c>
      <c r="B35" s="21" t="s">
        <v>1666</v>
      </c>
      <c r="C35" s="2">
        <v>1.86</v>
      </c>
      <c r="D35" s="3">
        <v>0</v>
      </c>
    </row>
    <row r="36" spans="1:4" x14ac:dyDescent="0.25">
      <c r="A36" s="18">
        <f t="shared" si="0"/>
        <v>34</v>
      </c>
      <c r="B36" s="21" t="s">
        <v>1667</v>
      </c>
      <c r="C36" s="2">
        <v>1.46</v>
      </c>
      <c r="D36" s="3">
        <v>0</v>
      </c>
    </row>
    <row r="37" spans="1:4" x14ac:dyDescent="0.25">
      <c r="A37" s="18">
        <f t="shared" si="0"/>
        <v>35</v>
      </c>
      <c r="B37" s="21" t="s">
        <v>1668</v>
      </c>
      <c r="C37" s="2">
        <v>1.96</v>
      </c>
      <c r="D37" s="3">
        <v>0</v>
      </c>
    </row>
    <row r="38" spans="1:4" x14ac:dyDescent="0.25">
      <c r="A38" s="18">
        <f t="shared" si="0"/>
        <v>36</v>
      </c>
      <c r="B38" s="21" t="s">
        <v>1669</v>
      </c>
      <c r="C38" s="2">
        <v>1.54</v>
      </c>
      <c r="D38" s="3">
        <v>0</v>
      </c>
    </row>
    <row r="39" spans="1:4" x14ac:dyDescent="0.25">
      <c r="A39" s="18">
        <f t="shared" si="0"/>
        <v>37</v>
      </c>
      <c r="B39" s="21" t="s">
        <v>1670</v>
      </c>
      <c r="C39" s="2">
        <v>1.86</v>
      </c>
      <c r="D39" s="3">
        <v>0</v>
      </c>
    </row>
    <row r="40" spans="1:4" x14ac:dyDescent="0.25">
      <c r="A40" s="18">
        <f t="shared" si="0"/>
        <v>38</v>
      </c>
      <c r="B40" s="21" t="s">
        <v>1672</v>
      </c>
      <c r="C40" s="2">
        <v>1.46</v>
      </c>
      <c r="D40" s="3">
        <v>0</v>
      </c>
    </row>
    <row r="41" spans="1:4" x14ac:dyDescent="0.25">
      <c r="A41" s="18">
        <f t="shared" si="0"/>
        <v>39</v>
      </c>
      <c r="B41" s="21" t="s">
        <v>1671</v>
      </c>
      <c r="C41" s="2">
        <v>1.56</v>
      </c>
      <c r="D41" s="3">
        <v>0</v>
      </c>
    </row>
    <row r="42" spans="1:4" x14ac:dyDescent="0.25">
      <c r="A42" s="18">
        <f t="shared" si="0"/>
        <v>40</v>
      </c>
      <c r="B42" s="21" t="s">
        <v>1673</v>
      </c>
      <c r="C42" s="2">
        <v>1.22</v>
      </c>
      <c r="D42" s="3">
        <v>0</v>
      </c>
    </row>
    <row r="43" spans="1:4" x14ac:dyDescent="0.25">
      <c r="A43" s="18">
        <f t="shared" si="0"/>
        <v>41</v>
      </c>
      <c r="B43" s="21" t="s">
        <v>1674</v>
      </c>
      <c r="C43" s="2">
        <v>1.46</v>
      </c>
      <c r="D43" s="3">
        <v>0</v>
      </c>
    </row>
    <row r="44" spans="1:4" x14ac:dyDescent="0.25">
      <c r="A44" s="18">
        <f t="shared" si="0"/>
        <v>42</v>
      </c>
      <c r="B44" s="21" t="s">
        <v>1675</v>
      </c>
      <c r="C44" s="2">
        <v>1.1399999999999999</v>
      </c>
      <c r="D44" s="3">
        <v>0</v>
      </c>
    </row>
    <row r="45" spans="1:4" x14ac:dyDescent="0.25">
      <c r="A45" s="18">
        <f t="shared" si="0"/>
        <v>43</v>
      </c>
      <c r="B45" s="21" t="s">
        <v>1676</v>
      </c>
      <c r="C45" s="2">
        <v>1.68</v>
      </c>
      <c r="D45" s="3">
        <v>0</v>
      </c>
    </row>
    <row r="46" spans="1:4" x14ac:dyDescent="0.25">
      <c r="A46" s="18">
        <f t="shared" si="0"/>
        <v>44</v>
      </c>
      <c r="B46" s="21" t="s">
        <v>1677</v>
      </c>
      <c r="C46" s="2">
        <v>1.5</v>
      </c>
      <c r="D46" s="3">
        <v>0</v>
      </c>
    </row>
    <row r="47" spans="1:4" x14ac:dyDescent="0.25">
      <c r="A47" s="18">
        <f t="shared" si="0"/>
        <v>45</v>
      </c>
      <c r="B47" s="21" t="s">
        <v>1678</v>
      </c>
      <c r="C47" s="2">
        <v>1.56</v>
      </c>
      <c r="D47" s="3">
        <v>0</v>
      </c>
    </row>
    <row r="48" spans="1:4" x14ac:dyDescent="0.25">
      <c r="A48" s="18">
        <f t="shared" si="0"/>
        <v>46</v>
      </c>
      <c r="B48" s="21" t="s">
        <v>1679</v>
      </c>
      <c r="C48" s="2">
        <v>1.38</v>
      </c>
      <c r="D48" s="3">
        <v>0</v>
      </c>
    </row>
    <row r="49" spans="1:4" x14ac:dyDescent="0.25">
      <c r="A49" s="18">
        <f t="shared" si="0"/>
        <v>47</v>
      </c>
      <c r="B49" s="21" t="s">
        <v>215</v>
      </c>
      <c r="C49" s="2">
        <v>1.29</v>
      </c>
      <c r="D49" s="3">
        <v>0</v>
      </c>
    </row>
    <row r="50" spans="1:4" x14ac:dyDescent="0.25">
      <c r="A50" s="18">
        <f t="shared" si="0"/>
        <v>48</v>
      </c>
      <c r="B50" s="21" t="s">
        <v>216</v>
      </c>
      <c r="C50" s="2">
        <v>1.29</v>
      </c>
      <c r="D50" s="3">
        <v>0</v>
      </c>
    </row>
    <row r="51" spans="1:4" x14ac:dyDescent="0.25">
      <c r="A51" s="18">
        <f t="shared" si="0"/>
        <v>49</v>
      </c>
      <c r="B51" s="21" t="s">
        <v>217</v>
      </c>
      <c r="C51" s="2">
        <v>1.1499999999999999</v>
      </c>
      <c r="D51" s="3">
        <v>0</v>
      </c>
    </row>
    <row r="52" spans="1:4" x14ac:dyDescent="0.25">
      <c r="A52" s="18">
        <f t="shared" si="0"/>
        <v>50</v>
      </c>
      <c r="B52" s="21" t="s">
        <v>218</v>
      </c>
      <c r="C52" s="2">
        <v>1.1499999999999999</v>
      </c>
      <c r="D52" s="3">
        <v>0</v>
      </c>
    </row>
    <row r="53" spans="1:4" x14ac:dyDescent="0.25">
      <c r="A53" s="18">
        <f t="shared" si="0"/>
        <v>51</v>
      </c>
      <c r="B53" s="21" t="s">
        <v>219</v>
      </c>
      <c r="C53" s="2">
        <v>1.02</v>
      </c>
      <c r="D53" s="3">
        <v>0</v>
      </c>
    </row>
    <row r="54" spans="1:4" x14ac:dyDescent="0.25">
      <c r="A54" s="18">
        <f t="shared" si="0"/>
        <v>52</v>
      </c>
      <c r="B54" s="21" t="s">
        <v>220</v>
      </c>
      <c r="C54" s="2">
        <v>0.88</v>
      </c>
      <c r="D54" s="3">
        <v>0</v>
      </c>
    </row>
    <row r="55" spans="1:4" x14ac:dyDescent="0.25">
      <c r="A55" s="18">
        <f t="shared" si="0"/>
        <v>53</v>
      </c>
      <c r="B55" s="21" t="s">
        <v>221</v>
      </c>
      <c r="C55" s="2">
        <v>0.97</v>
      </c>
      <c r="D55" s="3">
        <v>0</v>
      </c>
    </row>
    <row r="56" spans="1:4" x14ac:dyDescent="0.25">
      <c r="A56" s="18">
        <f t="shared" si="0"/>
        <v>54</v>
      </c>
      <c r="B56" s="21" t="s">
        <v>222</v>
      </c>
      <c r="C56" s="2">
        <v>0.9</v>
      </c>
      <c r="D56" s="3">
        <v>0</v>
      </c>
    </row>
    <row r="57" spans="1:4" x14ac:dyDescent="0.25">
      <c r="A57" s="18">
        <f t="shared" si="0"/>
        <v>55</v>
      </c>
      <c r="B57" s="21" t="s">
        <v>223</v>
      </c>
      <c r="C57" s="2">
        <v>0.7</v>
      </c>
      <c r="D57" s="3">
        <v>0</v>
      </c>
    </row>
    <row r="58" spans="1:4" x14ac:dyDescent="0.25">
      <c r="A58" s="18">
        <f t="shared" si="0"/>
        <v>56</v>
      </c>
      <c r="B58" s="21" t="s">
        <v>224</v>
      </c>
      <c r="C58" s="2">
        <v>0.64</v>
      </c>
      <c r="D58" s="3">
        <v>0</v>
      </c>
    </row>
    <row r="59" spans="1:4" x14ac:dyDescent="0.25">
      <c r="A59" s="18">
        <f t="shared" si="0"/>
        <v>57</v>
      </c>
      <c r="B59" s="21" t="s">
        <v>225</v>
      </c>
      <c r="C59" s="2">
        <v>1.5</v>
      </c>
      <c r="D59" s="3">
        <v>0</v>
      </c>
    </row>
    <row r="60" spans="1:4" x14ac:dyDescent="0.25">
      <c r="A60" s="18">
        <f t="shared" si="0"/>
        <v>58</v>
      </c>
      <c r="B60" s="21" t="s">
        <v>226</v>
      </c>
      <c r="C60" s="2">
        <v>1.4</v>
      </c>
      <c r="D60" s="3">
        <v>0</v>
      </c>
    </row>
    <row r="61" spans="1:4" x14ac:dyDescent="0.25">
      <c r="A61" s="18">
        <f t="shared" si="0"/>
        <v>59</v>
      </c>
      <c r="B61" s="21" t="s">
        <v>227</v>
      </c>
      <c r="C61" s="2">
        <v>1.38</v>
      </c>
      <c r="D61" s="3">
        <v>0</v>
      </c>
    </row>
    <row r="62" spans="1:4" x14ac:dyDescent="0.25">
      <c r="A62" s="18">
        <f t="shared" si="0"/>
        <v>60</v>
      </c>
      <c r="B62" s="21" t="s">
        <v>228</v>
      </c>
      <c r="C62" s="2">
        <v>1.28</v>
      </c>
      <c r="D62" s="3">
        <v>0</v>
      </c>
    </row>
    <row r="63" spans="1:4" x14ac:dyDescent="0.25">
      <c r="A63" s="18">
        <f t="shared" si="0"/>
        <v>61</v>
      </c>
      <c r="B63" s="21" t="s">
        <v>229</v>
      </c>
      <c r="C63" s="2">
        <v>1.1000000000000001</v>
      </c>
      <c r="D63" s="3">
        <v>0</v>
      </c>
    </row>
    <row r="64" spans="1:4" x14ac:dyDescent="0.25">
      <c r="A64" s="18">
        <f t="shared" si="0"/>
        <v>62</v>
      </c>
      <c r="B64" s="21" t="s">
        <v>230</v>
      </c>
      <c r="C64" s="2">
        <v>1.02</v>
      </c>
      <c r="D64" s="3">
        <v>0</v>
      </c>
    </row>
    <row r="65" spans="1:4" x14ac:dyDescent="0.25">
      <c r="A65" s="18">
        <f t="shared" si="0"/>
        <v>63</v>
      </c>
      <c r="B65" s="21" t="s">
        <v>231</v>
      </c>
      <c r="C65" s="2">
        <v>0.84</v>
      </c>
      <c r="D65" s="3">
        <v>0</v>
      </c>
    </row>
    <row r="66" spans="1:4" x14ac:dyDescent="0.25">
      <c r="A66" s="18">
        <f t="shared" si="0"/>
        <v>64</v>
      </c>
      <c r="B66" s="21" t="s">
        <v>232</v>
      </c>
      <c r="C66" s="2">
        <v>0.78</v>
      </c>
      <c r="D66" s="3">
        <v>0</v>
      </c>
    </row>
    <row r="67" spans="1:4" x14ac:dyDescent="0.25">
      <c r="A67" s="18">
        <f t="shared" si="0"/>
        <v>65</v>
      </c>
      <c r="B67" s="21" t="s">
        <v>233</v>
      </c>
      <c r="C67" s="2">
        <v>0.59</v>
      </c>
      <c r="D67" s="3">
        <v>0</v>
      </c>
    </row>
    <row r="68" spans="1:4" x14ac:dyDescent="0.25">
      <c r="A68" s="18">
        <f t="shared" si="0"/>
        <v>66</v>
      </c>
      <c r="B68" s="21" t="s">
        <v>234</v>
      </c>
      <c r="C68" s="2">
        <v>0.54</v>
      </c>
      <c r="D68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workbookViewId="0">
      <selection activeCell="F5" sqref="F5"/>
    </sheetView>
  </sheetViews>
  <sheetFormatPr defaultRowHeight="13.2" x14ac:dyDescent="0.25"/>
  <cols>
    <col min="1" max="1" width="4.88671875" customWidth="1"/>
  </cols>
  <sheetData>
    <row r="1" spans="1:4" x14ac:dyDescent="0.25">
      <c r="B1" s="22" t="s">
        <v>199</v>
      </c>
      <c r="C1" s="57" t="s">
        <v>237</v>
      </c>
      <c r="D1" s="55" t="s">
        <v>237</v>
      </c>
    </row>
    <row r="2" spans="1:4" x14ac:dyDescent="0.25">
      <c r="B2" s="26" t="s">
        <v>1656</v>
      </c>
      <c r="C2" s="58" t="s">
        <v>1680</v>
      </c>
      <c r="D2" s="56" t="s">
        <v>200</v>
      </c>
    </row>
    <row r="3" spans="1:4" x14ac:dyDescent="0.25">
      <c r="A3" s="18">
        <v>1</v>
      </c>
      <c r="B3" s="27" t="s">
        <v>1657</v>
      </c>
      <c r="C3" s="59">
        <v>3.58</v>
      </c>
      <c r="D3" s="30">
        <v>0</v>
      </c>
    </row>
    <row r="4" spans="1:4" x14ac:dyDescent="0.25">
      <c r="A4" s="18">
        <f>SUM(A3+1)</f>
        <v>2</v>
      </c>
      <c r="B4" s="25" t="s">
        <v>242</v>
      </c>
      <c r="C4" s="60">
        <v>2.67</v>
      </c>
      <c r="D4" s="19">
        <v>1.87</v>
      </c>
    </row>
    <row r="5" spans="1:4" x14ac:dyDescent="0.25">
      <c r="A5" s="18">
        <f t="shared" ref="A5:A68" si="0">SUM(A4+1)</f>
        <v>3</v>
      </c>
      <c r="B5" s="21" t="s">
        <v>1658</v>
      </c>
      <c r="C5" s="60">
        <v>2.67</v>
      </c>
      <c r="D5" s="3">
        <v>0</v>
      </c>
    </row>
    <row r="6" spans="1:4" x14ac:dyDescent="0.25">
      <c r="A6" s="18">
        <f t="shared" si="0"/>
        <v>4</v>
      </c>
      <c r="B6" s="25" t="s">
        <v>244</v>
      </c>
      <c r="C6" s="60">
        <v>2.61</v>
      </c>
      <c r="D6" s="19">
        <v>1.28</v>
      </c>
    </row>
    <row r="7" spans="1:4" x14ac:dyDescent="0.25">
      <c r="A7" s="18">
        <f t="shared" si="0"/>
        <v>5</v>
      </c>
      <c r="B7" s="25" t="s">
        <v>243</v>
      </c>
      <c r="C7" s="60">
        <v>2.57</v>
      </c>
      <c r="D7" s="19">
        <v>1.87</v>
      </c>
    </row>
    <row r="8" spans="1:4" x14ac:dyDescent="0.25">
      <c r="A8" s="18">
        <f t="shared" si="0"/>
        <v>6</v>
      </c>
      <c r="B8" s="25" t="s">
        <v>246</v>
      </c>
      <c r="C8" s="60">
        <v>2.5499999999999998</v>
      </c>
      <c r="D8" s="19">
        <v>0.85</v>
      </c>
    </row>
    <row r="9" spans="1:4" x14ac:dyDescent="0.25">
      <c r="A9" s="18">
        <f t="shared" si="0"/>
        <v>7</v>
      </c>
      <c r="B9" s="25" t="s">
        <v>248</v>
      </c>
      <c r="C9" s="60">
        <v>2.4700000000000002</v>
      </c>
      <c r="D9" s="19">
        <v>0.55000000000000004</v>
      </c>
    </row>
    <row r="10" spans="1:4" x14ac:dyDescent="0.25">
      <c r="A10" s="18">
        <f t="shared" si="0"/>
        <v>8</v>
      </c>
      <c r="B10" s="21" t="s">
        <v>1659</v>
      </c>
      <c r="C10" s="60">
        <v>2.3199999999999998</v>
      </c>
      <c r="D10" s="3">
        <v>0</v>
      </c>
    </row>
    <row r="11" spans="1:4" x14ac:dyDescent="0.25">
      <c r="A11" s="18">
        <f t="shared" si="0"/>
        <v>9</v>
      </c>
      <c r="B11" s="25" t="s">
        <v>250</v>
      </c>
      <c r="C11" s="60">
        <v>2.2599999999999998</v>
      </c>
      <c r="D11" s="19">
        <v>0.28000000000000003</v>
      </c>
    </row>
    <row r="12" spans="1:4" x14ac:dyDescent="0.25">
      <c r="A12" s="18">
        <f t="shared" si="0"/>
        <v>10</v>
      </c>
      <c r="B12" s="21" t="s">
        <v>1660</v>
      </c>
      <c r="C12" s="60">
        <v>2.2200000000000002</v>
      </c>
      <c r="D12" s="3">
        <v>0</v>
      </c>
    </row>
    <row r="13" spans="1:4" x14ac:dyDescent="0.25">
      <c r="A13" s="18">
        <f t="shared" si="0"/>
        <v>11</v>
      </c>
      <c r="B13" s="25" t="s">
        <v>245</v>
      </c>
      <c r="C13" s="60">
        <v>2.19</v>
      </c>
      <c r="D13" s="19">
        <v>1.28</v>
      </c>
    </row>
    <row r="14" spans="1:4" x14ac:dyDescent="0.25">
      <c r="A14" s="18">
        <f t="shared" si="0"/>
        <v>12</v>
      </c>
      <c r="B14" s="25" t="s">
        <v>249</v>
      </c>
      <c r="C14" s="60">
        <v>2.19</v>
      </c>
      <c r="D14" s="19">
        <v>0.55000000000000004</v>
      </c>
    </row>
    <row r="15" spans="1:4" x14ac:dyDescent="0.25">
      <c r="A15" s="18">
        <f t="shared" si="0"/>
        <v>13</v>
      </c>
      <c r="B15" s="25" t="s">
        <v>247</v>
      </c>
      <c r="C15" s="60">
        <v>2.15</v>
      </c>
      <c r="D15" s="19">
        <v>0.85</v>
      </c>
    </row>
    <row r="16" spans="1:4" x14ac:dyDescent="0.25">
      <c r="A16" s="18">
        <f t="shared" si="0"/>
        <v>14</v>
      </c>
      <c r="B16" s="21" t="s">
        <v>1662</v>
      </c>
      <c r="C16" s="60">
        <v>2.04</v>
      </c>
      <c r="D16" s="3">
        <v>0</v>
      </c>
    </row>
    <row r="17" spans="1:4" x14ac:dyDescent="0.25">
      <c r="A17" s="18">
        <f t="shared" si="0"/>
        <v>15</v>
      </c>
      <c r="B17" s="21" t="s">
        <v>1668</v>
      </c>
      <c r="C17" s="60">
        <v>1.96</v>
      </c>
      <c r="D17" s="3">
        <v>0</v>
      </c>
    </row>
    <row r="18" spans="1:4" x14ac:dyDescent="0.25">
      <c r="A18" s="18">
        <f t="shared" si="0"/>
        <v>16</v>
      </c>
      <c r="B18" s="21" t="s">
        <v>1664</v>
      </c>
      <c r="C18" s="60">
        <v>1.89</v>
      </c>
      <c r="D18" s="3">
        <v>0</v>
      </c>
    </row>
    <row r="19" spans="1:4" x14ac:dyDescent="0.25">
      <c r="A19" s="18">
        <f t="shared" si="0"/>
        <v>17</v>
      </c>
      <c r="B19" s="21" t="s">
        <v>1666</v>
      </c>
      <c r="C19" s="60">
        <v>1.86</v>
      </c>
      <c r="D19" s="3">
        <v>0</v>
      </c>
    </row>
    <row r="20" spans="1:4" x14ac:dyDescent="0.25">
      <c r="A20" s="18">
        <f t="shared" si="0"/>
        <v>18</v>
      </c>
      <c r="B20" s="21" t="s">
        <v>1670</v>
      </c>
      <c r="C20" s="60">
        <v>1.86</v>
      </c>
      <c r="D20" s="3">
        <v>0</v>
      </c>
    </row>
    <row r="21" spans="1:4" x14ac:dyDescent="0.25">
      <c r="A21" s="18">
        <f t="shared" si="0"/>
        <v>19</v>
      </c>
      <c r="B21" s="21" t="s">
        <v>1661</v>
      </c>
      <c r="C21" s="60">
        <v>1.74</v>
      </c>
      <c r="D21" s="3">
        <v>0</v>
      </c>
    </row>
    <row r="22" spans="1:4" x14ac:dyDescent="0.25">
      <c r="A22" s="18">
        <f t="shared" si="0"/>
        <v>20</v>
      </c>
      <c r="B22" s="21" t="s">
        <v>1676</v>
      </c>
      <c r="C22" s="60">
        <v>1.68</v>
      </c>
      <c r="D22" s="3">
        <v>0</v>
      </c>
    </row>
    <row r="23" spans="1:4" x14ac:dyDescent="0.25">
      <c r="A23" s="18">
        <f t="shared" si="0"/>
        <v>21</v>
      </c>
      <c r="B23" s="21" t="s">
        <v>1663</v>
      </c>
      <c r="C23" s="60">
        <v>1.6</v>
      </c>
      <c r="D23" s="3">
        <v>0</v>
      </c>
    </row>
    <row r="24" spans="1:4" x14ac:dyDescent="0.25">
      <c r="A24" s="18">
        <f t="shared" si="0"/>
        <v>22</v>
      </c>
      <c r="B24" s="21" t="s">
        <v>201</v>
      </c>
      <c r="C24" s="60">
        <v>1.56</v>
      </c>
      <c r="D24" s="20">
        <v>1.87</v>
      </c>
    </row>
    <row r="25" spans="1:4" x14ac:dyDescent="0.25">
      <c r="A25" s="18">
        <f t="shared" si="0"/>
        <v>23</v>
      </c>
      <c r="B25" s="21" t="s">
        <v>202</v>
      </c>
      <c r="C25" s="60">
        <v>1.56</v>
      </c>
      <c r="D25" s="20">
        <v>1.87</v>
      </c>
    </row>
    <row r="26" spans="1:4" x14ac:dyDescent="0.25">
      <c r="A26" s="18">
        <f t="shared" si="0"/>
        <v>24</v>
      </c>
      <c r="B26" s="21" t="s">
        <v>1671</v>
      </c>
      <c r="C26" s="60">
        <v>1.56</v>
      </c>
      <c r="D26" s="3">
        <v>0</v>
      </c>
    </row>
    <row r="27" spans="1:4" x14ac:dyDescent="0.25">
      <c r="A27" s="18">
        <f t="shared" si="0"/>
        <v>25</v>
      </c>
      <c r="B27" s="21" t="s">
        <v>1678</v>
      </c>
      <c r="C27" s="60">
        <v>1.56</v>
      </c>
      <c r="D27" s="3">
        <v>0</v>
      </c>
    </row>
    <row r="28" spans="1:4" x14ac:dyDescent="0.25">
      <c r="A28" s="18">
        <f t="shared" si="0"/>
        <v>26</v>
      </c>
      <c r="B28" s="21" t="s">
        <v>1669</v>
      </c>
      <c r="C28" s="60">
        <v>1.54</v>
      </c>
      <c r="D28" s="3">
        <v>0</v>
      </c>
    </row>
    <row r="29" spans="1:4" x14ac:dyDescent="0.25">
      <c r="A29" s="18">
        <f t="shared" si="0"/>
        <v>27</v>
      </c>
      <c r="B29" s="21" t="s">
        <v>204</v>
      </c>
      <c r="C29" s="60">
        <v>1.51</v>
      </c>
      <c r="D29" s="20">
        <v>1.28</v>
      </c>
    </row>
    <row r="30" spans="1:4" x14ac:dyDescent="0.25">
      <c r="A30" s="18">
        <f t="shared" si="0"/>
        <v>28</v>
      </c>
      <c r="B30" s="21" t="s">
        <v>213</v>
      </c>
      <c r="C30" s="60">
        <v>1.5</v>
      </c>
      <c r="D30" s="20">
        <v>0.28000000000000003</v>
      </c>
    </row>
    <row r="31" spans="1:4" x14ac:dyDescent="0.25">
      <c r="A31" s="18">
        <f t="shared" si="0"/>
        <v>29</v>
      </c>
      <c r="B31" s="21" t="s">
        <v>1677</v>
      </c>
      <c r="C31" s="60">
        <v>1.5</v>
      </c>
      <c r="D31" s="3">
        <v>0</v>
      </c>
    </row>
    <row r="32" spans="1:4" x14ac:dyDescent="0.25">
      <c r="A32" s="18">
        <f t="shared" si="0"/>
        <v>30</v>
      </c>
      <c r="B32" s="21" t="s">
        <v>225</v>
      </c>
      <c r="C32" s="60">
        <v>1.5</v>
      </c>
      <c r="D32" s="3">
        <v>0</v>
      </c>
    </row>
    <row r="33" spans="1:4" x14ac:dyDescent="0.25">
      <c r="A33" s="18">
        <f t="shared" si="0"/>
        <v>31</v>
      </c>
      <c r="B33" s="21" t="s">
        <v>1665</v>
      </c>
      <c r="C33" s="60">
        <v>1.48</v>
      </c>
      <c r="D33" s="3">
        <v>0</v>
      </c>
    </row>
    <row r="34" spans="1:4" x14ac:dyDescent="0.25">
      <c r="A34" s="18">
        <f t="shared" si="0"/>
        <v>32</v>
      </c>
      <c r="B34" s="21" t="s">
        <v>1667</v>
      </c>
      <c r="C34" s="60">
        <v>1.46</v>
      </c>
      <c r="D34" s="3">
        <v>0</v>
      </c>
    </row>
    <row r="35" spans="1:4" x14ac:dyDescent="0.25">
      <c r="A35" s="18">
        <f t="shared" si="0"/>
        <v>33</v>
      </c>
      <c r="B35" s="21" t="s">
        <v>1672</v>
      </c>
      <c r="C35" s="60">
        <v>1.46</v>
      </c>
      <c r="D35" s="3">
        <v>0</v>
      </c>
    </row>
    <row r="36" spans="1:4" x14ac:dyDescent="0.25">
      <c r="A36" s="18">
        <f t="shared" si="0"/>
        <v>34</v>
      </c>
      <c r="B36" s="21" t="s">
        <v>1674</v>
      </c>
      <c r="C36" s="60">
        <v>1.46</v>
      </c>
      <c r="D36" s="3">
        <v>0</v>
      </c>
    </row>
    <row r="37" spans="1:4" x14ac:dyDescent="0.25">
      <c r="A37" s="18">
        <f t="shared" si="0"/>
        <v>35</v>
      </c>
      <c r="B37" s="21" t="s">
        <v>207</v>
      </c>
      <c r="C37" s="60">
        <v>1.45</v>
      </c>
      <c r="D37" s="20">
        <v>0.85</v>
      </c>
    </row>
    <row r="38" spans="1:4" x14ac:dyDescent="0.25">
      <c r="A38" s="18">
        <f t="shared" si="0"/>
        <v>36</v>
      </c>
      <c r="B38" s="21" t="s">
        <v>226</v>
      </c>
      <c r="C38" s="60">
        <v>1.4</v>
      </c>
      <c r="D38" s="3">
        <v>0</v>
      </c>
    </row>
    <row r="39" spans="1:4" x14ac:dyDescent="0.25">
      <c r="A39" s="18">
        <f t="shared" si="0"/>
        <v>37</v>
      </c>
      <c r="B39" s="21" t="s">
        <v>1679</v>
      </c>
      <c r="C39" s="60">
        <v>1.38</v>
      </c>
      <c r="D39" s="3">
        <v>0</v>
      </c>
    </row>
    <row r="40" spans="1:4" x14ac:dyDescent="0.25">
      <c r="A40" s="18">
        <f t="shared" si="0"/>
        <v>38</v>
      </c>
      <c r="B40" s="21" t="s">
        <v>227</v>
      </c>
      <c r="C40" s="60">
        <v>1.38</v>
      </c>
      <c r="D40" s="3">
        <v>0</v>
      </c>
    </row>
    <row r="41" spans="1:4" x14ac:dyDescent="0.25">
      <c r="A41" s="18">
        <f t="shared" si="0"/>
        <v>39</v>
      </c>
      <c r="B41" s="21" t="s">
        <v>210</v>
      </c>
      <c r="C41" s="60">
        <v>1.36</v>
      </c>
      <c r="D41" s="20">
        <v>0.55000000000000004</v>
      </c>
    </row>
    <row r="42" spans="1:4" x14ac:dyDescent="0.25">
      <c r="A42" s="18">
        <f t="shared" si="0"/>
        <v>40</v>
      </c>
      <c r="B42" s="21" t="s">
        <v>215</v>
      </c>
      <c r="C42" s="60">
        <v>1.29</v>
      </c>
      <c r="D42" s="3">
        <v>0</v>
      </c>
    </row>
    <row r="43" spans="1:4" x14ac:dyDescent="0.25">
      <c r="A43" s="18">
        <f t="shared" si="0"/>
        <v>41</v>
      </c>
      <c r="B43" s="21" t="s">
        <v>216</v>
      </c>
      <c r="C43" s="60">
        <v>1.29</v>
      </c>
      <c r="D43" s="3">
        <v>0</v>
      </c>
    </row>
    <row r="44" spans="1:4" x14ac:dyDescent="0.25">
      <c r="A44" s="18">
        <f t="shared" si="0"/>
        <v>42</v>
      </c>
      <c r="B44" s="21" t="s">
        <v>228</v>
      </c>
      <c r="C44" s="60">
        <v>1.28</v>
      </c>
      <c r="D44" s="3">
        <v>0</v>
      </c>
    </row>
    <row r="45" spans="1:4" x14ac:dyDescent="0.25">
      <c r="A45" s="18">
        <f t="shared" si="0"/>
        <v>43</v>
      </c>
      <c r="B45" s="21" t="s">
        <v>211</v>
      </c>
      <c r="C45" s="60">
        <v>1.22</v>
      </c>
      <c r="D45" s="20">
        <v>0.55000000000000004</v>
      </c>
    </row>
    <row r="46" spans="1:4" x14ac:dyDescent="0.25">
      <c r="A46" s="18">
        <f t="shared" si="0"/>
        <v>44</v>
      </c>
      <c r="B46" s="21" t="s">
        <v>1673</v>
      </c>
      <c r="C46" s="60">
        <v>1.22</v>
      </c>
      <c r="D46" s="3">
        <v>0</v>
      </c>
    </row>
    <row r="47" spans="1:4" x14ac:dyDescent="0.25">
      <c r="A47" s="18">
        <f t="shared" si="0"/>
        <v>45</v>
      </c>
      <c r="B47" s="21" t="s">
        <v>208</v>
      </c>
      <c r="C47" s="60">
        <v>1.19</v>
      </c>
      <c r="D47" s="20">
        <v>0.85</v>
      </c>
    </row>
    <row r="48" spans="1:4" x14ac:dyDescent="0.25">
      <c r="A48" s="18">
        <f t="shared" si="0"/>
        <v>46</v>
      </c>
      <c r="B48" s="21" t="s">
        <v>217</v>
      </c>
      <c r="C48" s="60">
        <v>1.1499999999999999</v>
      </c>
      <c r="D48" s="3">
        <v>0</v>
      </c>
    </row>
    <row r="49" spans="1:4" x14ac:dyDescent="0.25">
      <c r="A49" s="18">
        <f t="shared" si="0"/>
        <v>47</v>
      </c>
      <c r="B49" s="21" t="s">
        <v>218</v>
      </c>
      <c r="C49" s="60">
        <v>1.1499999999999999</v>
      </c>
      <c r="D49" s="3">
        <v>0</v>
      </c>
    </row>
    <row r="50" spans="1:4" x14ac:dyDescent="0.25">
      <c r="A50" s="18">
        <f t="shared" si="0"/>
        <v>48</v>
      </c>
      <c r="B50" s="21" t="s">
        <v>1675</v>
      </c>
      <c r="C50" s="60">
        <v>1.1399999999999999</v>
      </c>
      <c r="D50" s="3">
        <v>0</v>
      </c>
    </row>
    <row r="51" spans="1:4" x14ac:dyDescent="0.25">
      <c r="A51" s="18">
        <f t="shared" si="0"/>
        <v>49</v>
      </c>
      <c r="B51" s="21" t="s">
        <v>205</v>
      </c>
      <c r="C51" s="60">
        <v>1.1100000000000001</v>
      </c>
      <c r="D51" s="20">
        <v>1.28</v>
      </c>
    </row>
    <row r="52" spans="1:4" x14ac:dyDescent="0.25">
      <c r="A52" s="18">
        <f t="shared" si="0"/>
        <v>50</v>
      </c>
      <c r="B52" s="21" t="s">
        <v>206</v>
      </c>
      <c r="C52" s="60">
        <v>1.1000000000000001</v>
      </c>
      <c r="D52" s="20">
        <v>1.28</v>
      </c>
    </row>
    <row r="53" spans="1:4" x14ac:dyDescent="0.25">
      <c r="A53" s="18">
        <f t="shared" si="0"/>
        <v>51</v>
      </c>
      <c r="B53" s="21" t="s">
        <v>229</v>
      </c>
      <c r="C53" s="60">
        <v>1.1000000000000001</v>
      </c>
      <c r="D53" s="3">
        <v>0</v>
      </c>
    </row>
    <row r="54" spans="1:4" x14ac:dyDescent="0.25">
      <c r="A54" s="18">
        <f t="shared" si="0"/>
        <v>52</v>
      </c>
      <c r="B54" s="21" t="s">
        <v>219</v>
      </c>
      <c r="C54" s="60">
        <v>1.02</v>
      </c>
      <c r="D54" s="3">
        <v>0</v>
      </c>
    </row>
    <row r="55" spans="1:4" x14ac:dyDescent="0.25">
      <c r="A55" s="18">
        <f t="shared" si="0"/>
        <v>53</v>
      </c>
      <c r="B55" s="21" t="s">
        <v>230</v>
      </c>
      <c r="C55" s="60">
        <v>1.02</v>
      </c>
      <c r="D55" s="3">
        <v>0</v>
      </c>
    </row>
    <row r="56" spans="1:4" x14ac:dyDescent="0.25">
      <c r="A56" s="18">
        <f t="shared" si="0"/>
        <v>54</v>
      </c>
      <c r="B56" s="21" t="s">
        <v>203</v>
      </c>
      <c r="C56" s="60">
        <v>0.99</v>
      </c>
      <c r="D56" s="20">
        <v>1.87</v>
      </c>
    </row>
    <row r="57" spans="1:4" x14ac:dyDescent="0.25">
      <c r="A57" s="18">
        <f t="shared" si="0"/>
        <v>55</v>
      </c>
      <c r="B57" s="21" t="s">
        <v>221</v>
      </c>
      <c r="C57" s="60">
        <v>0.97</v>
      </c>
      <c r="D57" s="3">
        <v>0</v>
      </c>
    </row>
    <row r="58" spans="1:4" x14ac:dyDescent="0.25">
      <c r="A58" s="18">
        <f t="shared" si="0"/>
        <v>56</v>
      </c>
      <c r="B58" s="21" t="s">
        <v>209</v>
      </c>
      <c r="C58" s="60">
        <v>0.91</v>
      </c>
      <c r="D58" s="20">
        <v>0.85</v>
      </c>
    </row>
    <row r="59" spans="1:4" x14ac:dyDescent="0.25">
      <c r="A59" s="18">
        <f t="shared" si="0"/>
        <v>57</v>
      </c>
      <c r="B59" s="21" t="s">
        <v>222</v>
      </c>
      <c r="C59" s="60">
        <v>0.9</v>
      </c>
      <c r="D59" s="3">
        <v>0</v>
      </c>
    </row>
    <row r="60" spans="1:4" x14ac:dyDescent="0.25">
      <c r="A60" s="18">
        <f t="shared" si="0"/>
        <v>58</v>
      </c>
      <c r="B60" s="21" t="s">
        <v>220</v>
      </c>
      <c r="C60" s="60">
        <v>0.88</v>
      </c>
      <c r="D60" s="3">
        <v>0</v>
      </c>
    </row>
    <row r="61" spans="1:4" x14ac:dyDescent="0.25">
      <c r="A61" s="18">
        <f t="shared" si="0"/>
        <v>59</v>
      </c>
      <c r="B61" s="21" t="s">
        <v>212</v>
      </c>
      <c r="C61" s="60">
        <v>0.84</v>
      </c>
      <c r="D61" s="20">
        <v>0.55000000000000004</v>
      </c>
    </row>
    <row r="62" spans="1:4" x14ac:dyDescent="0.25">
      <c r="A62" s="18">
        <f t="shared" si="0"/>
        <v>60</v>
      </c>
      <c r="B62" s="21" t="s">
        <v>231</v>
      </c>
      <c r="C62" s="60">
        <v>0.84</v>
      </c>
      <c r="D62" s="3">
        <v>0</v>
      </c>
    </row>
    <row r="63" spans="1:4" x14ac:dyDescent="0.25">
      <c r="A63" s="18">
        <f t="shared" si="0"/>
        <v>61</v>
      </c>
      <c r="B63" s="21" t="s">
        <v>232</v>
      </c>
      <c r="C63" s="60">
        <v>0.78</v>
      </c>
      <c r="D63" s="3">
        <v>0</v>
      </c>
    </row>
    <row r="64" spans="1:4" x14ac:dyDescent="0.25">
      <c r="A64" s="18">
        <f t="shared" si="0"/>
        <v>62</v>
      </c>
      <c r="B64" s="21" t="s">
        <v>214</v>
      </c>
      <c r="C64" s="60">
        <v>0.71</v>
      </c>
      <c r="D64" s="20">
        <v>0.28000000000000003</v>
      </c>
    </row>
    <row r="65" spans="1:4" x14ac:dyDescent="0.25">
      <c r="A65" s="18">
        <f t="shared" si="0"/>
        <v>63</v>
      </c>
      <c r="B65" s="21" t="s">
        <v>223</v>
      </c>
      <c r="C65" s="60">
        <v>0.7</v>
      </c>
      <c r="D65" s="3">
        <v>0</v>
      </c>
    </row>
    <row r="66" spans="1:4" x14ac:dyDescent="0.25">
      <c r="A66" s="18">
        <f t="shared" si="0"/>
        <v>64</v>
      </c>
      <c r="B66" s="21" t="s">
        <v>224</v>
      </c>
      <c r="C66" s="60">
        <v>0.64</v>
      </c>
      <c r="D66" s="3">
        <v>0</v>
      </c>
    </row>
    <row r="67" spans="1:4" x14ac:dyDescent="0.25">
      <c r="A67" s="18">
        <f t="shared" si="0"/>
        <v>65</v>
      </c>
      <c r="B67" s="21" t="s">
        <v>233</v>
      </c>
      <c r="C67" s="60">
        <v>0.59</v>
      </c>
      <c r="D67" s="3">
        <v>0</v>
      </c>
    </row>
    <row r="68" spans="1:4" x14ac:dyDescent="0.25">
      <c r="A68" s="18">
        <f t="shared" si="0"/>
        <v>66</v>
      </c>
      <c r="B68" s="21" t="s">
        <v>234</v>
      </c>
      <c r="C68" s="60">
        <v>0.54</v>
      </c>
      <c r="D6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5"/>
  <sheetViews>
    <sheetView topLeftCell="A16" workbookViewId="0">
      <selection activeCell="B30" sqref="B30"/>
    </sheetView>
  </sheetViews>
  <sheetFormatPr defaultRowHeight="13.2" x14ac:dyDescent="0.25"/>
  <cols>
    <col min="4" max="4" width="4.33203125" customWidth="1"/>
  </cols>
  <sheetData>
    <row r="1" spans="1:17" ht="13.8" thickBot="1" x14ac:dyDescent="0.3">
      <c r="A1" s="106" t="s">
        <v>1709</v>
      </c>
      <c r="B1" s="105"/>
      <c r="C1" s="86"/>
      <c r="E1" s="106" t="s">
        <v>1710</v>
      </c>
      <c r="F1" s="78"/>
    </row>
    <row r="3" spans="1:17" x14ac:dyDescent="0.25">
      <c r="A3" s="22">
        <v>66</v>
      </c>
      <c r="B3" s="63" t="s">
        <v>1697</v>
      </c>
      <c r="C3" s="87"/>
      <c r="E3" s="22">
        <v>66</v>
      </c>
      <c r="F3" s="63" t="s">
        <v>1697</v>
      </c>
    </row>
    <row r="4" spans="1:17" x14ac:dyDescent="0.25">
      <c r="A4" s="23" t="s">
        <v>1695</v>
      </c>
      <c r="B4" s="64" t="s">
        <v>235</v>
      </c>
      <c r="C4" s="87"/>
      <c r="E4" s="23" t="s">
        <v>1695</v>
      </c>
      <c r="F4" s="64" t="s">
        <v>235</v>
      </c>
      <c r="M4" s="116" t="s">
        <v>1706</v>
      </c>
      <c r="N4" s="117" t="s">
        <v>1707</v>
      </c>
    </row>
    <row r="5" spans="1:17" ht="13.8" thickBot="1" x14ac:dyDescent="0.3">
      <c r="A5" s="23" t="s">
        <v>199</v>
      </c>
      <c r="B5" s="64" t="s">
        <v>237</v>
      </c>
      <c r="C5" s="74" t="s">
        <v>197</v>
      </c>
      <c r="E5" s="23" t="s">
        <v>199</v>
      </c>
      <c r="F5" s="64" t="s">
        <v>237</v>
      </c>
      <c r="G5" s="74" t="s">
        <v>197</v>
      </c>
      <c r="M5" s="118" t="s">
        <v>1711</v>
      </c>
      <c r="N5" s="119" t="s">
        <v>1711</v>
      </c>
    </row>
    <row r="6" spans="1:17" x14ac:dyDescent="0.25">
      <c r="A6" s="65" t="s">
        <v>242</v>
      </c>
      <c r="B6" s="75">
        <v>66</v>
      </c>
      <c r="C6" s="89" t="e">
        <f>+#REF!</f>
        <v>#REF!</v>
      </c>
      <c r="E6" s="65" t="s">
        <v>242</v>
      </c>
      <c r="F6" s="75">
        <v>66</v>
      </c>
      <c r="G6" s="79" t="e">
        <f>+#REF!</f>
        <v>#REF!</v>
      </c>
      <c r="H6" s="18"/>
      <c r="J6" s="73" t="s">
        <v>1703</v>
      </c>
      <c r="M6" s="82" t="e">
        <f>+C15</f>
        <v>#REF!</v>
      </c>
      <c r="N6" s="82" t="e">
        <f>+G15</f>
        <v>#REF!</v>
      </c>
    </row>
    <row r="7" spans="1:17" x14ac:dyDescent="0.25">
      <c r="A7" s="66" t="s">
        <v>243</v>
      </c>
      <c r="B7" s="84">
        <v>65</v>
      </c>
      <c r="C7" s="90" t="e">
        <f>+#REF!</f>
        <v>#REF!</v>
      </c>
      <c r="E7" s="66" t="s">
        <v>243</v>
      </c>
      <c r="F7" s="84">
        <v>65</v>
      </c>
      <c r="G7" s="80" t="e">
        <f>+#REF!</f>
        <v>#REF!</v>
      </c>
      <c r="H7" s="18"/>
      <c r="J7" s="73" t="s">
        <v>1704</v>
      </c>
      <c r="M7" s="97" t="e">
        <f>+C30</f>
        <v>#REF!</v>
      </c>
      <c r="N7" s="97" t="e">
        <f>+G30</f>
        <v>#REF!</v>
      </c>
    </row>
    <row r="8" spans="1:17" x14ac:dyDescent="0.25">
      <c r="A8" s="66" t="s">
        <v>244</v>
      </c>
      <c r="B8" s="84">
        <v>64</v>
      </c>
      <c r="C8" s="90" t="e">
        <f>+#REF!</f>
        <v>#REF!</v>
      </c>
      <c r="E8" s="66" t="s">
        <v>244</v>
      </c>
      <c r="F8" s="84">
        <v>64</v>
      </c>
      <c r="G8" s="80" t="e">
        <f>+#REF!</f>
        <v>#REF!</v>
      </c>
      <c r="H8" s="18"/>
      <c r="J8" s="73" t="s">
        <v>1698</v>
      </c>
      <c r="M8" s="97" t="e">
        <f>+C34</f>
        <v>#REF!</v>
      </c>
      <c r="N8" s="97" t="e">
        <f>+G34</f>
        <v>#REF!</v>
      </c>
      <c r="P8" s="98"/>
      <c r="Q8" s="99"/>
    </row>
    <row r="9" spans="1:17" x14ac:dyDescent="0.25">
      <c r="A9" s="66" t="s">
        <v>245</v>
      </c>
      <c r="B9" s="84">
        <v>62</v>
      </c>
      <c r="C9" s="90" t="e">
        <f>+#REF!</f>
        <v>#REF!</v>
      </c>
      <c r="E9" s="66" t="s">
        <v>245</v>
      </c>
      <c r="F9" s="84">
        <v>62</v>
      </c>
      <c r="G9" s="80" t="e">
        <f>+#REF!</f>
        <v>#REF!</v>
      </c>
      <c r="H9" s="18"/>
      <c r="J9" s="73" t="s">
        <v>1701</v>
      </c>
      <c r="M9" s="97" t="e">
        <f>+C43</f>
        <v>#REF!</v>
      </c>
      <c r="N9" s="97" t="e">
        <f>+G43</f>
        <v>#REF!</v>
      </c>
      <c r="P9" s="98"/>
      <c r="Q9" s="99"/>
    </row>
    <row r="10" spans="1:17" x14ac:dyDescent="0.25">
      <c r="A10" s="66" t="s">
        <v>246</v>
      </c>
      <c r="B10" s="84">
        <v>63</v>
      </c>
      <c r="C10" s="90" t="e">
        <f>+#REF!</f>
        <v>#REF!</v>
      </c>
      <c r="E10" s="66" t="s">
        <v>246</v>
      </c>
      <c r="F10" s="84">
        <v>63</v>
      </c>
      <c r="G10" s="80" t="e">
        <f>+#REF!</f>
        <v>#REF!</v>
      </c>
      <c r="H10" s="18"/>
      <c r="J10" s="73" t="s">
        <v>1702</v>
      </c>
      <c r="M10" s="97" t="e">
        <f>+C52</f>
        <v>#REF!</v>
      </c>
      <c r="N10" s="97" t="e">
        <f>+G52</f>
        <v>#REF!</v>
      </c>
      <c r="P10" s="98"/>
      <c r="Q10" s="99"/>
    </row>
    <row r="11" spans="1:17" x14ac:dyDescent="0.25">
      <c r="A11" s="66" t="s">
        <v>247</v>
      </c>
      <c r="B11" s="84">
        <v>59</v>
      </c>
      <c r="C11" s="90" t="e">
        <f>+#REF!</f>
        <v>#REF!</v>
      </c>
      <c r="E11" s="66" t="s">
        <v>247</v>
      </c>
      <c r="F11" s="84">
        <v>59</v>
      </c>
      <c r="G11" s="80" t="e">
        <f>+#REF!</f>
        <v>#REF!</v>
      </c>
      <c r="H11" s="18"/>
      <c r="J11" s="73" t="s">
        <v>1699</v>
      </c>
      <c r="M11" s="97" t="e">
        <f>+C63</f>
        <v>#REF!</v>
      </c>
      <c r="N11" s="97" t="e">
        <f>+G63</f>
        <v>#REF!</v>
      </c>
      <c r="P11" s="98"/>
      <c r="Q11" s="99"/>
    </row>
    <row r="12" spans="1:17" x14ac:dyDescent="0.25">
      <c r="A12" s="66" t="s">
        <v>248</v>
      </c>
      <c r="B12" s="84">
        <v>61</v>
      </c>
      <c r="C12" s="90" t="e">
        <f>+#REF!</f>
        <v>#REF!</v>
      </c>
      <c r="E12" s="66" t="s">
        <v>248</v>
      </c>
      <c r="F12" s="84">
        <v>61</v>
      </c>
      <c r="G12" s="80" t="e">
        <f>+#REF!</f>
        <v>#REF!</v>
      </c>
      <c r="H12" s="18"/>
      <c r="J12" s="73" t="s">
        <v>1705</v>
      </c>
      <c r="M12" s="97" t="e">
        <f>+C68</f>
        <v>#REF!</v>
      </c>
      <c r="N12" s="97" t="e">
        <f>+G68</f>
        <v>#REF!</v>
      </c>
      <c r="P12" s="98"/>
      <c r="Q12" s="99"/>
    </row>
    <row r="13" spans="1:17" x14ac:dyDescent="0.25">
      <c r="A13" s="66" t="s">
        <v>249</v>
      </c>
      <c r="B13" s="84">
        <v>56</v>
      </c>
      <c r="C13" s="90" t="e">
        <f>+#REF!</f>
        <v>#REF!</v>
      </c>
      <c r="E13" s="66" t="s">
        <v>249</v>
      </c>
      <c r="F13" s="84">
        <v>56</v>
      </c>
      <c r="G13" s="80" t="e">
        <f>+#REF!</f>
        <v>#REF!</v>
      </c>
      <c r="H13" s="18"/>
      <c r="J13" s="73" t="s">
        <v>1700</v>
      </c>
      <c r="M13" s="97" t="e">
        <f>+C79</f>
        <v>#REF!</v>
      </c>
      <c r="N13" s="97" t="e">
        <f>+G79</f>
        <v>#REF!</v>
      </c>
      <c r="P13" s="98"/>
      <c r="Q13" s="99"/>
    </row>
    <row r="14" spans="1:17" ht="13.8" thickBot="1" x14ac:dyDescent="0.3">
      <c r="A14" s="67" t="s">
        <v>250</v>
      </c>
      <c r="B14" s="85">
        <v>55</v>
      </c>
      <c r="C14" s="91" t="e">
        <f>+#REF!</f>
        <v>#REF!</v>
      </c>
      <c r="E14" s="67" t="s">
        <v>250</v>
      </c>
      <c r="F14" s="85">
        <v>55</v>
      </c>
      <c r="G14" s="83" t="e">
        <f>+#REF!</f>
        <v>#REF!</v>
      </c>
      <c r="H14" s="18"/>
      <c r="M14" s="76" t="e">
        <f>SUM(M6:M13)</f>
        <v>#REF!</v>
      </c>
      <c r="N14" s="76" t="e">
        <f>SUM(N6:N13)</f>
        <v>#REF!</v>
      </c>
    </row>
    <row r="15" spans="1:17" ht="13.8" thickBot="1" x14ac:dyDescent="0.3">
      <c r="A15" s="100"/>
      <c r="B15" s="88"/>
      <c r="C15" s="120" t="e">
        <f>SUM(C6:C14)</f>
        <v>#REF!</v>
      </c>
      <c r="D15" s="111"/>
      <c r="E15" s="112"/>
      <c r="F15" s="71"/>
      <c r="G15" s="120" t="e">
        <f>SUM(G6:G14)</f>
        <v>#REF!</v>
      </c>
      <c r="H15" s="74"/>
    </row>
    <row r="16" spans="1:17" x14ac:dyDescent="0.25">
      <c r="A16" s="68" t="s">
        <v>201</v>
      </c>
      <c r="B16" s="102">
        <v>58</v>
      </c>
      <c r="C16" s="92" t="e">
        <f>+#REF!</f>
        <v>#REF!</v>
      </c>
      <c r="E16" s="68" t="s">
        <v>201</v>
      </c>
      <c r="F16" s="102">
        <v>58</v>
      </c>
      <c r="G16" s="79" t="e">
        <f>+#REF!</f>
        <v>#REF!</v>
      </c>
      <c r="H16" s="18"/>
    </row>
    <row r="17" spans="1:14" x14ac:dyDescent="0.25">
      <c r="A17" s="69" t="s">
        <v>202</v>
      </c>
      <c r="B17" s="101">
        <v>57</v>
      </c>
      <c r="C17" s="93" t="e">
        <f>+#REF!</f>
        <v>#REF!</v>
      </c>
      <c r="E17" s="69" t="s">
        <v>202</v>
      </c>
      <c r="F17" s="101">
        <v>57</v>
      </c>
      <c r="G17" s="80" t="e">
        <f>+#REF!</f>
        <v>#REF!</v>
      </c>
      <c r="H17" s="18"/>
    </row>
    <row r="18" spans="1:14" x14ac:dyDescent="0.25">
      <c r="A18" s="69" t="s">
        <v>203</v>
      </c>
      <c r="B18" s="101">
        <v>52</v>
      </c>
      <c r="C18" s="93" t="e">
        <f>+#REF!</f>
        <v>#REF!</v>
      </c>
      <c r="E18" s="69" t="s">
        <v>203</v>
      </c>
      <c r="F18" s="101">
        <v>52</v>
      </c>
      <c r="G18" s="80" t="e">
        <f>+#REF!</f>
        <v>#REF!</v>
      </c>
      <c r="H18" s="18"/>
    </row>
    <row r="19" spans="1:14" x14ac:dyDescent="0.25">
      <c r="A19" s="69" t="s">
        <v>204</v>
      </c>
      <c r="B19" s="101">
        <v>54</v>
      </c>
      <c r="C19" s="93" t="e">
        <f>+#REF!</f>
        <v>#REF!</v>
      </c>
      <c r="E19" s="69" t="s">
        <v>204</v>
      </c>
      <c r="F19" s="101">
        <v>54</v>
      </c>
      <c r="G19" s="80" t="e">
        <f>+#REF!</f>
        <v>#REF!</v>
      </c>
      <c r="H19" s="18"/>
    </row>
    <row r="20" spans="1:14" x14ac:dyDescent="0.25">
      <c r="A20" s="69" t="s">
        <v>205</v>
      </c>
      <c r="B20" s="101">
        <v>50</v>
      </c>
      <c r="C20" s="93" t="e">
        <f>+#REF!</f>
        <v>#REF!</v>
      </c>
      <c r="E20" s="69" t="s">
        <v>205</v>
      </c>
      <c r="F20" s="101">
        <v>50</v>
      </c>
      <c r="G20" s="80" t="e">
        <f>+#REF!</f>
        <v>#REF!</v>
      </c>
      <c r="H20" s="18"/>
    </row>
    <row r="21" spans="1:14" x14ac:dyDescent="0.25">
      <c r="A21" s="69" t="s">
        <v>206</v>
      </c>
      <c r="B21" s="101">
        <v>49</v>
      </c>
      <c r="C21" s="93" t="e">
        <f>+#REF!</f>
        <v>#REF!</v>
      </c>
      <c r="E21" s="69" t="s">
        <v>206</v>
      </c>
      <c r="F21" s="101">
        <v>49</v>
      </c>
      <c r="G21" s="80" t="e">
        <f>+#REF!</f>
        <v>#REF!</v>
      </c>
      <c r="H21" s="18"/>
    </row>
    <row r="22" spans="1:14" x14ac:dyDescent="0.25">
      <c r="A22" s="69" t="s">
        <v>207</v>
      </c>
      <c r="B22" s="101">
        <v>51</v>
      </c>
      <c r="C22" s="93" t="e">
        <f>+#REF!</f>
        <v>#REF!</v>
      </c>
      <c r="E22" s="69" t="s">
        <v>207</v>
      </c>
      <c r="F22" s="101">
        <v>51</v>
      </c>
      <c r="G22" s="80" t="e">
        <f>+#REF!</f>
        <v>#REF!</v>
      </c>
      <c r="H22" s="18"/>
    </row>
    <row r="23" spans="1:14" x14ac:dyDescent="0.25">
      <c r="A23" s="69" t="s">
        <v>208</v>
      </c>
      <c r="B23" s="101">
        <v>45</v>
      </c>
      <c r="C23" s="93" t="e">
        <f>+#REF!</f>
        <v>#REF!</v>
      </c>
      <c r="E23" s="69" t="s">
        <v>208</v>
      </c>
      <c r="F23" s="101">
        <v>45</v>
      </c>
      <c r="G23" s="80" t="e">
        <f>+#REF!</f>
        <v>#REF!</v>
      </c>
      <c r="H23" s="18"/>
    </row>
    <row r="24" spans="1:14" x14ac:dyDescent="0.25">
      <c r="A24" s="69" t="s">
        <v>209</v>
      </c>
      <c r="B24" s="101">
        <v>37</v>
      </c>
      <c r="C24" s="93" t="e">
        <f>+#REF!</f>
        <v>#REF!</v>
      </c>
      <c r="E24" s="69" t="s">
        <v>209</v>
      </c>
      <c r="F24" s="101">
        <v>37</v>
      </c>
      <c r="G24" s="80" t="e">
        <f>+#REF!</f>
        <v>#REF!</v>
      </c>
      <c r="H24" s="18"/>
    </row>
    <row r="25" spans="1:14" x14ac:dyDescent="0.25">
      <c r="A25" s="69" t="s">
        <v>210</v>
      </c>
      <c r="B25" s="101">
        <v>46</v>
      </c>
      <c r="C25" s="93" t="e">
        <f>+#REF!</f>
        <v>#REF!</v>
      </c>
      <c r="E25" s="69" t="s">
        <v>210</v>
      </c>
      <c r="F25" s="101">
        <v>46</v>
      </c>
      <c r="G25" s="80" t="e">
        <f>+#REF!</f>
        <v>#REF!</v>
      </c>
      <c r="H25" s="18"/>
    </row>
    <row r="26" spans="1:14" x14ac:dyDescent="0.25">
      <c r="A26" s="69" t="s">
        <v>211</v>
      </c>
      <c r="B26" s="101">
        <v>41</v>
      </c>
      <c r="C26" s="93" t="e">
        <f>+#REF!</f>
        <v>#REF!</v>
      </c>
      <c r="E26" s="69" t="s">
        <v>211</v>
      </c>
      <c r="F26" s="101">
        <v>41</v>
      </c>
      <c r="G26" s="80" t="e">
        <f>+#REF!</f>
        <v>#REF!</v>
      </c>
      <c r="H26" s="18"/>
    </row>
    <row r="27" spans="1:14" x14ac:dyDescent="0.25">
      <c r="A27" s="69" t="s">
        <v>212</v>
      </c>
      <c r="B27" s="101">
        <v>24</v>
      </c>
      <c r="C27" s="93" t="e">
        <f>+#REF!</f>
        <v>#REF!</v>
      </c>
      <c r="E27" s="69" t="s">
        <v>212</v>
      </c>
      <c r="F27" s="101">
        <v>24</v>
      </c>
      <c r="G27" s="80" t="e">
        <f>+#REF!</f>
        <v>#REF!</v>
      </c>
      <c r="H27" s="18"/>
    </row>
    <row r="28" spans="1:14" x14ac:dyDescent="0.25">
      <c r="A28" s="69" t="s">
        <v>213</v>
      </c>
      <c r="B28" s="101">
        <v>44</v>
      </c>
      <c r="C28" s="93" t="e">
        <f>+#REF!</f>
        <v>#REF!</v>
      </c>
      <c r="E28" s="69" t="s">
        <v>213</v>
      </c>
      <c r="F28" s="101">
        <v>44</v>
      </c>
      <c r="G28" s="80" t="e">
        <f>+#REF!</f>
        <v>#REF!</v>
      </c>
      <c r="H28" s="18"/>
    </row>
    <row r="29" spans="1:14" ht="13.8" thickBot="1" x14ac:dyDescent="0.3">
      <c r="A29" s="70" t="s">
        <v>214</v>
      </c>
      <c r="B29" s="103">
        <v>13</v>
      </c>
      <c r="C29" s="121" t="e">
        <f>+#REF!</f>
        <v>#REF!</v>
      </c>
      <c r="D29" s="62"/>
      <c r="E29" s="122" t="s">
        <v>214</v>
      </c>
      <c r="F29" s="123">
        <v>13</v>
      </c>
      <c r="G29" s="124" t="e">
        <f>+#REF!</f>
        <v>#REF!</v>
      </c>
      <c r="H29" s="18"/>
    </row>
    <row r="30" spans="1:14" ht="13.8" thickBot="1" x14ac:dyDescent="0.3">
      <c r="A30" s="6"/>
      <c r="B30" s="88"/>
      <c r="C30" s="71" t="e">
        <f>SUM(C16:C29)</f>
        <v>#REF!</v>
      </c>
      <c r="D30" s="111"/>
      <c r="E30" s="113"/>
      <c r="F30" s="71"/>
      <c r="G30" s="71" t="e">
        <f>SUM(G16:G29)</f>
        <v>#REF!</v>
      </c>
      <c r="H30" s="18"/>
    </row>
    <row r="31" spans="1:14" x14ac:dyDescent="0.25">
      <c r="A31" s="68" t="s">
        <v>1657</v>
      </c>
      <c r="B31" s="75">
        <v>60</v>
      </c>
      <c r="C31" s="92" t="e">
        <f>+#REF!</f>
        <v>#REF!</v>
      </c>
      <c r="E31" s="68" t="s">
        <v>1657</v>
      </c>
      <c r="F31" s="75">
        <v>60</v>
      </c>
      <c r="G31" s="79" t="e">
        <f>+#REF!</f>
        <v>#REF!</v>
      </c>
      <c r="H31" s="18"/>
    </row>
    <row r="32" spans="1:14" x14ac:dyDescent="0.25">
      <c r="A32" s="69" t="s">
        <v>1658</v>
      </c>
      <c r="B32" s="84">
        <v>53</v>
      </c>
      <c r="C32" s="93" t="e">
        <f>+#REF!</f>
        <v>#REF!</v>
      </c>
      <c r="E32" s="69" t="s">
        <v>1658</v>
      </c>
      <c r="F32" s="84">
        <v>53</v>
      </c>
      <c r="G32" s="80" t="e">
        <f>+#REF!</f>
        <v>#REF!</v>
      </c>
      <c r="H32" s="18"/>
      <c r="M32" s="73"/>
      <c r="N32" s="73"/>
    </row>
    <row r="33" spans="1:15" ht="13.8" thickBot="1" x14ac:dyDescent="0.3">
      <c r="A33" s="70" t="s">
        <v>1659</v>
      </c>
      <c r="B33" s="85">
        <v>48</v>
      </c>
      <c r="C33" s="94" t="e">
        <f>+#REF!</f>
        <v>#REF!</v>
      </c>
      <c r="E33" s="70" t="s">
        <v>1659</v>
      </c>
      <c r="F33" s="85">
        <v>48</v>
      </c>
      <c r="G33" s="83" t="e">
        <f>+#REF!</f>
        <v>#REF!</v>
      </c>
      <c r="H33" s="18"/>
      <c r="J33" s="73"/>
      <c r="M33" s="18"/>
      <c r="N33" s="18"/>
    </row>
    <row r="34" spans="1:15" ht="13.8" thickBot="1" x14ac:dyDescent="0.3">
      <c r="A34" s="6"/>
      <c r="B34" s="88"/>
      <c r="C34" s="71" t="e">
        <f>SUM(C31:C33)</f>
        <v>#REF!</v>
      </c>
      <c r="D34" s="111"/>
      <c r="E34" s="113"/>
      <c r="F34" s="71"/>
      <c r="G34" s="71" t="e">
        <f>SUM(G31:G33)</f>
        <v>#REF!</v>
      </c>
      <c r="H34" s="18"/>
      <c r="K34" s="73"/>
      <c r="N34" s="18"/>
      <c r="O34" s="18"/>
    </row>
    <row r="35" spans="1:15" x14ac:dyDescent="0.25">
      <c r="A35" s="68" t="s">
        <v>1660</v>
      </c>
      <c r="B35" s="102">
        <v>47</v>
      </c>
      <c r="C35" s="92" t="e">
        <f>+#REF!</f>
        <v>#REF!</v>
      </c>
      <c r="E35" s="68" t="s">
        <v>1660</v>
      </c>
      <c r="F35" s="102">
        <v>47</v>
      </c>
      <c r="G35" s="79" t="e">
        <f>+#REF!</f>
        <v>#REF!</v>
      </c>
      <c r="H35" s="74"/>
      <c r="K35" s="73"/>
      <c r="N35" s="18"/>
      <c r="O35" s="18"/>
    </row>
    <row r="36" spans="1:15" x14ac:dyDescent="0.25">
      <c r="A36" s="69" t="s">
        <v>1661</v>
      </c>
      <c r="B36" s="101">
        <v>43</v>
      </c>
      <c r="C36" s="93" t="e">
        <f>+#REF!</f>
        <v>#REF!</v>
      </c>
      <c r="E36" s="69" t="s">
        <v>1661</v>
      </c>
      <c r="F36" s="101">
        <v>43</v>
      </c>
      <c r="G36" s="80" t="e">
        <f>+#REF!</f>
        <v>#REF!</v>
      </c>
      <c r="H36" s="18"/>
      <c r="K36" s="73"/>
      <c r="N36" s="18"/>
      <c r="O36" s="18"/>
    </row>
    <row r="37" spans="1:15" x14ac:dyDescent="0.25">
      <c r="A37" s="69" t="s">
        <v>1662</v>
      </c>
      <c r="B37" s="101">
        <v>40</v>
      </c>
      <c r="C37" s="93" t="e">
        <f>+#REF!</f>
        <v>#REF!</v>
      </c>
      <c r="E37" s="69" t="s">
        <v>1662</v>
      </c>
      <c r="F37" s="101">
        <v>40</v>
      </c>
      <c r="G37" s="80" t="e">
        <f>+#REF!</f>
        <v>#REF!</v>
      </c>
      <c r="H37" s="18"/>
    </row>
    <row r="38" spans="1:15" x14ac:dyDescent="0.25">
      <c r="A38" s="69" t="s">
        <v>1663</v>
      </c>
      <c r="B38" s="101">
        <v>39</v>
      </c>
      <c r="C38" s="93" t="e">
        <f>+#REF!</f>
        <v>#REF!</v>
      </c>
      <c r="E38" s="69" t="s">
        <v>1663</v>
      </c>
      <c r="F38" s="101">
        <v>39</v>
      </c>
      <c r="G38" s="80" t="e">
        <f>+#REF!</f>
        <v>#REF!</v>
      </c>
      <c r="H38" s="18"/>
    </row>
    <row r="39" spans="1:15" x14ac:dyDescent="0.25">
      <c r="A39" s="69" t="s">
        <v>1664</v>
      </c>
      <c r="B39" s="101">
        <v>36</v>
      </c>
      <c r="C39" s="93" t="e">
        <f>+#REF!</f>
        <v>#REF!</v>
      </c>
      <c r="E39" s="69" t="s">
        <v>1664</v>
      </c>
      <c r="F39" s="101">
        <v>36</v>
      </c>
      <c r="G39" s="80" t="e">
        <f>+#REF!</f>
        <v>#REF!</v>
      </c>
      <c r="H39" s="18"/>
    </row>
    <row r="40" spans="1:15" x14ac:dyDescent="0.25">
      <c r="A40" s="69" t="s">
        <v>1665</v>
      </c>
      <c r="B40" s="101">
        <v>34</v>
      </c>
      <c r="C40" s="93" t="e">
        <f>+#REF!</f>
        <v>#REF!</v>
      </c>
      <c r="E40" s="69" t="s">
        <v>1665</v>
      </c>
      <c r="F40" s="101">
        <v>34</v>
      </c>
      <c r="G40" s="80" t="e">
        <f>+#REF!</f>
        <v>#REF!</v>
      </c>
      <c r="H40" s="18"/>
    </row>
    <row r="41" spans="1:15" x14ac:dyDescent="0.25">
      <c r="A41" s="69" t="s">
        <v>1666</v>
      </c>
      <c r="B41" s="101">
        <v>28</v>
      </c>
      <c r="C41" s="93" t="e">
        <f>+#REF!</f>
        <v>#REF!</v>
      </c>
      <c r="E41" s="69" t="s">
        <v>1666</v>
      </c>
      <c r="F41" s="101">
        <v>28</v>
      </c>
      <c r="G41" s="80" t="e">
        <f>+#REF!</f>
        <v>#REF!</v>
      </c>
      <c r="H41" s="18"/>
    </row>
    <row r="42" spans="1:15" ht="13.8" thickBot="1" x14ac:dyDescent="0.3">
      <c r="A42" s="70" t="s">
        <v>1667</v>
      </c>
      <c r="B42" s="103">
        <v>27</v>
      </c>
      <c r="C42" s="94" t="e">
        <f>+#REF!</f>
        <v>#REF!</v>
      </c>
      <c r="E42" s="70" t="s">
        <v>1667</v>
      </c>
      <c r="F42" s="103">
        <v>27</v>
      </c>
      <c r="G42" s="83" t="e">
        <f>+#REF!</f>
        <v>#REF!</v>
      </c>
      <c r="H42" s="18"/>
    </row>
    <row r="43" spans="1:15" ht="13.8" thickBot="1" x14ac:dyDescent="0.3">
      <c r="A43" s="6"/>
      <c r="B43" s="88"/>
      <c r="C43" s="71" t="e">
        <f>SUM(C35:C42)</f>
        <v>#REF!</v>
      </c>
      <c r="D43" s="111"/>
      <c r="E43" s="113"/>
      <c r="F43" s="71"/>
      <c r="G43" s="125" t="e">
        <f>SUM(G35:G42)</f>
        <v>#REF!</v>
      </c>
      <c r="H43" s="18"/>
    </row>
    <row r="44" spans="1:15" x14ac:dyDescent="0.25">
      <c r="A44" s="68" t="s">
        <v>1668</v>
      </c>
      <c r="B44" s="75">
        <v>42</v>
      </c>
      <c r="C44" s="92" t="e">
        <f>+#REF!</f>
        <v>#REF!</v>
      </c>
      <c r="E44" s="68" t="s">
        <v>1668</v>
      </c>
      <c r="F44" s="75">
        <v>42</v>
      </c>
      <c r="G44" s="79" t="e">
        <f>+#REF!</f>
        <v>#REF!</v>
      </c>
      <c r="H44" s="18"/>
    </row>
    <row r="45" spans="1:15" x14ac:dyDescent="0.25">
      <c r="A45" s="69" t="s">
        <v>1669</v>
      </c>
      <c r="B45" s="84">
        <v>38</v>
      </c>
      <c r="C45" s="93" t="e">
        <f>+#REF!</f>
        <v>#REF!</v>
      </c>
      <c r="E45" s="69" t="s">
        <v>1669</v>
      </c>
      <c r="F45" s="84">
        <v>38</v>
      </c>
      <c r="G45" s="80" t="e">
        <f>+#REF!</f>
        <v>#REF!</v>
      </c>
      <c r="H45" s="18"/>
    </row>
    <row r="46" spans="1:15" x14ac:dyDescent="0.25">
      <c r="A46" s="69" t="s">
        <v>1670</v>
      </c>
      <c r="B46" s="84">
        <v>33</v>
      </c>
      <c r="C46" s="93" t="e">
        <f>+#REF!</f>
        <v>#REF!</v>
      </c>
      <c r="E46" s="69" t="s">
        <v>1670</v>
      </c>
      <c r="F46" s="84">
        <v>33</v>
      </c>
      <c r="G46" s="80" t="e">
        <f>+#REF!</f>
        <v>#REF!</v>
      </c>
      <c r="H46" s="18"/>
    </row>
    <row r="47" spans="1:15" x14ac:dyDescent="0.25">
      <c r="A47" s="69" t="s">
        <v>1672</v>
      </c>
      <c r="B47" s="84">
        <v>25</v>
      </c>
      <c r="C47" s="93" t="e">
        <f>+#REF!</f>
        <v>#REF!</v>
      </c>
      <c r="E47" s="69" t="s">
        <v>1672</v>
      </c>
      <c r="F47" s="84">
        <v>25</v>
      </c>
      <c r="G47" s="80" t="e">
        <f>+#REF!</f>
        <v>#REF!</v>
      </c>
      <c r="H47" s="18"/>
    </row>
    <row r="48" spans="1:15" x14ac:dyDescent="0.25">
      <c r="A48" s="69" t="s">
        <v>1671</v>
      </c>
      <c r="B48" s="84">
        <v>31</v>
      </c>
      <c r="C48" s="93" t="e">
        <f>+#REF!</f>
        <v>#REF!</v>
      </c>
      <c r="E48" s="69" t="s">
        <v>1671</v>
      </c>
      <c r="F48" s="84">
        <v>31</v>
      </c>
      <c r="G48" s="80" t="e">
        <f>+#REF!</f>
        <v>#REF!</v>
      </c>
      <c r="H48" s="18"/>
    </row>
    <row r="49" spans="1:9" x14ac:dyDescent="0.25">
      <c r="A49" s="69" t="s">
        <v>1673</v>
      </c>
      <c r="B49" s="84">
        <v>26</v>
      </c>
      <c r="C49" s="93" t="e">
        <f>+#REF!</f>
        <v>#REF!</v>
      </c>
      <c r="E49" s="69" t="s">
        <v>1673</v>
      </c>
      <c r="F49" s="84">
        <v>26</v>
      </c>
      <c r="G49" s="80" t="e">
        <f>+#REF!</f>
        <v>#REF!</v>
      </c>
      <c r="H49" s="18"/>
    </row>
    <row r="50" spans="1:9" x14ac:dyDescent="0.25">
      <c r="A50" s="69" t="s">
        <v>1674</v>
      </c>
      <c r="B50" s="84">
        <v>18</v>
      </c>
      <c r="C50" s="93" t="e">
        <f>+#REF!</f>
        <v>#REF!</v>
      </c>
      <c r="E50" s="69" t="s">
        <v>1674</v>
      </c>
      <c r="F50" s="84">
        <v>18</v>
      </c>
      <c r="G50" s="80" t="e">
        <f>+#REF!</f>
        <v>#REF!</v>
      </c>
      <c r="H50" s="18"/>
    </row>
    <row r="51" spans="1:9" ht="13.8" thickBot="1" x14ac:dyDescent="0.3">
      <c r="A51" s="70" t="s">
        <v>1675</v>
      </c>
      <c r="B51" s="85">
        <v>15</v>
      </c>
      <c r="C51" s="94" t="e">
        <f>+#REF!</f>
        <v>#REF!</v>
      </c>
      <c r="E51" s="70" t="s">
        <v>1675</v>
      </c>
      <c r="F51" s="85">
        <v>15</v>
      </c>
      <c r="G51" s="83" t="e">
        <f>+#REF!</f>
        <v>#REF!</v>
      </c>
      <c r="H51" s="18"/>
    </row>
    <row r="52" spans="1:9" ht="13.8" thickBot="1" x14ac:dyDescent="0.3">
      <c r="A52" s="6"/>
      <c r="B52" s="88"/>
      <c r="C52" s="71" t="e">
        <f>SUM(C44:C51)</f>
        <v>#REF!</v>
      </c>
      <c r="D52" s="111"/>
      <c r="E52" s="113"/>
      <c r="F52" s="71"/>
      <c r="G52" s="71" t="e">
        <f>SUM(G44:G51)</f>
        <v>#REF!</v>
      </c>
      <c r="H52" s="18"/>
    </row>
    <row r="53" spans="1:9" x14ac:dyDescent="0.25">
      <c r="A53" s="68" t="s">
        <v>1676</v>
      </c>
      <c r="B53" s="102">
        <v>35</v>
      </c>
      <c r="C53" s="92" t="e">
        <f>+#REF!</f>
        <v>#REF!</v>
      </c>
      <c r="E53" s="68" t="s">
        <v>1676</v>
      </c>
      <c r="F53" s="102">
        <v>35</v>
      </c>
      <c r="G53" s="79" t="e">
        <f>+#REF!</f>
        <v>#REF!</v>
      </c>
      <c r="H53" s="18"/>
    </row>
    <row r="54" spans="1:9" x14ac:dyDescent="0.25">
      <c r="A54" s="69" t="s">
        <v>1677</v>
      </c>
      <c r="B54" s="101">
        <v>32</v>
      </c>
      <c r="C54" s="93" t="e">
        <f>+#REF!</f>
        <v>#REF!</v>
      </c>
      <c r="E54" s="69" t="s">
        <v>1677</v>
      </c>
      <c r="F54" s="101">
        <v>32</v>
      </c>
      <c r="G54" s="80" t="e">
        <f>+#REF!</f>
        <v>#REF!</v>
      </c>
      <c r="H54" s="18"/>
    </row>
    <row r="55" spans="1:9" x14ac:dyDescent="0.25">
      <c r="A55" s="69" t="s">
        <v>1678</v>
      </c>
      <c r="B55" s="101">
        <v>20</v>
      </c>
      <c r="C55" s="93" t="e">
        <f>+#REF!</f>
        <v>#REF!</v>
      </c>
      <c r="E55" s="69" t="s">
        <v>1678</v>
      </c>
      <c r="F55" s="101">
        <v>20</v>
      </c>
      <c r="G55" s="80" t="e">
        <f>+#REF!</f>
        <v>#REF!</v>
      </c>
      <c r="H55" s="18"/>
    </row>
    <row r="56" spans="1:9" x14ac:dyDescent="0.25">
      <c r="A56" s="69" t="s">
        <v>1679</v>
      </c>
      <c r="B56" s="101">
        <v>16</v>
      </c>
      <c r="C56" s="93" t="e">
        <f>+#REF!</f>
        <v>#REF!</v>
      </c>
      <c r="E56" s="69" t="s">
        <v>1679</v>
      </c>
      <c r="F56" s="101">
        <v>16</v>
      </c>
      <c r="G56" s="80" t="e">
        <f>+#REF!</f>
        <v>#REF!</v>
      </c>
      <c r="H56" s="18"/>
    </row>
    <row r="57" spans="1:9" x14ac:dyDescent="0.25">
      <c r="A57" s="69" t="s">
        <v>215</v>
      </c>
      <c r="B57" s="101">
        <v>8</v>
      </c>
      <c r="C57" s="93" t="e">
        <f>+#REF!</f>
        <v>#REF!</v>
      </c>
      <c r="E57" s="69" t="s">
        <v>215</v>
      </c>
      <c r="F57" s="101">
        <v>8</v>
      </c>
      <c r="G57" s="80" t="e">
        <f>+#REF!</f>
        <v>#REF!</v>
      </c>
      <c r="H57" s="18"/>
    </row>
    <row r="58" spans="1:9" x14ac:dyDescent="0.25">
      <c r="A58" s="69" t="s">
        <v>216</v>
      </c>
      <c r="B58" s="101">
        <v>30</v>
      </c>
      <c r="C58" s="93" t="e">
        <f>+#REF!</f>
        <v>#REF!</v>
      </c>
      <c r="E58" s="69" t="s">
        <v>216</v>
      </c>
      <c r="F58" s="101">
        <v>30</v>
      </c>
      <c r="G58" s="80" t="e">
        <f>+#REF!</f>
        <v>#REF!</v>
      </c>
      <c r="H58" s="18"/>
    </row>
    <row r="59" spans="1:9" x14ac:dyDescent="0.25">
      <c r="A59" s="69" t="s">
        <v>217</v>
      </c>
      <c r="B59" s="101">
        <v>22</v>
      </c>
      <c r="C59" s="93" t="e">
        <f>+#REF!</f>
        <v>#REF!</v>
      </c>
      <c r="E59" s="69" t="s">
        <v>217</v>
      </c>
      <c r="F59" s="101">
        <v>22</v>
      </c>
      <c r="G59" s="80" t="e">
        <f>+#REF!</f>
        <v>#REF!</v>
      </c>
      <c r="H59" s="74"/>
    </row>
    <row r="60" spans="1:9" x14ac:dyDescent="0.25">
      <c r="A60" s="69" t="s">
        <v>218</v>
      </c>
      <c r="B60" s="101">
        <v>17</v>
      </c>
      <c r="C60" s="93" t="e">
        <f>+#REF!</f>
        <v>#REF!</v>
      </c>
      <c r="E60" s="69" t="s">
        <v>218</v>
      </c>
      <c r="F60" s="101">
        <v>17</v>
      </c>
      <c r="G60" s="80" t="e">
        <f>+#REF!</f>
        <v>#REF!</v>
      </c>
      <c r="H60" s="18"/>
      <c r="I60" s="77"/>
    </row>
    <row r="61" spans="1:9" x14ac:dyDescent="0.25">
      <c r="A61" s="69" t="s">
        <v>219</v>
      </c>
      <c r="B61" s="101">
        <v>12</v>
      </c>
      <c r="C61" s="93" t="e">
        <f>+#REF!</f>
        <v>#REF!</v>
      </c>
      <c r="E61" s="69" t="s">
        <v>219</v>
      </c>
      <c r="F61" s="101">
        <v>12</v>
      </c>
      <c r="G61" s="80" t="e">
        <f>+#REF!</f>
        <v>#REF!</v>
      </c>
      <c r="H61" s="18"/>
    </row>
    <row r="62" spans="1:9" ht="13.8" thickBot="1" x14ac:dyDescent="0.3">
      <c r="A62" s="70" t="s">
        <v>220</v>
      </c>
      <c r="B62" s="103">
        <v>6</v>
      </c>
      <c r="C62" s="94" t="e">
        <f>+#REF!</f>
        <v>#REF!</v>
      </c>
      <c r="E62" s="70" t="s">
        <v>220</v>
      </c>
      <c r="F62" s="103">
        <v>6</v>
      </c>
      <c r="G62" s="83" t="e">
        <f>+#REF!</f>
        <v>#REF!</v>
      </c>
    </row>
    <row r="63" spans="1:9" ht="13.8" thickBot="1" x14ac:dyDescent="0.3">
      <c r="A63" s="6"/>
      <c r="B63" s="88"/>
      <c r="C63" s="71" t="e">
        <f>SUM(C53:C62)</f>
        <v>#REF!</v>
      </c>
      <c r="D63" s="111"/>
      <c r="E63" s="113"/>
      <c r="F63" s="71"/>
      <c r="G63" s="71" t="e">
        <f>SUM(G53:G62)</f>
        <v>#REF!</v>
      </c>
    </row>
    <row r="64" spans="1:9" x14ac:dyDescent="0.25">
      <c r="A64" s="68" t="s">
        <v>221</v>
      </c>
      <c r="B64" s="75">
        <v>10</v>
      </c>
      <c r="C64" s="92" t="e">
        <f>+#REF!</f>
        <v>#REF!</v>
      </c>
      <c r="E64" s="68" t="s">
        <v>221</v>
      </c>
      <c r="F64" s="75">
        <v>10</v>
      </c>
      <c r="G64" s="95" t="e">
        <f>+#REF!</f>
        <v>#REF!</v>
      </c>
    </row>
    <row r="65" spans="1:8" x14ac:dyDescent="0.25">
      <c r="A65" s="69" t="s">
        <v>222</v>
      </c>
      <c r="B65" s="84">
        <v>4</v>
      </c>
      <c r="C65" s="93" t="e">
        <f>+#REF!</f>
        <v>#REF!</v>
      </c>
      <c r="E65" s="69" t="s">
        <v>222</v>
      </c>
      <c r="F65" s="84">
        <v>4</v>
      </c>
      <c r="G65" s="81" t="e">
        <f>+#REF!</f>
        <v>#REF!</v>
      </c>
    </row>
    <row r="66" spans="1:8" x14ac:dyDescent="0.25">
      <c r="A66" s="69" t="s">
        <v>223</v>
      </c>
      <c r="B66" s="84">
        <v>9</v>
      </c>
      <c r="C66" s="93" t="e">
        <f>+#REF!</f>
        <v>#REF!</v>
      </c>
      <c r="E66" s="69" t="s">
        <v>223</v>
      </c>
      <c r="F66" s="84">
        <v>9</v>
      </c>
      <c r="G66" s="81" t="e">
        <f>+#REF!</f>
        <v>#REF!</v>
      </c>
    </row>
    <row r="67" spans="1:8" ht="13.8" thickBot="1" x14ac:dyDescent="0.3">
      <c r="A67" s="70" t="s">
        <v>224</v>
      </c>
      <c r="B67" s="85">
        <v>3</v>
      </c>
      <c r="C67" s="94" t="e">
        <f>+#REF!</f>
        <v>#REF!</v>
      </c>
      <c r="E67" s="70" t="s">
        <v>224</v>
      </c>
      <c r="F67" s="85">
        <v>3</v>
      </c>
      <c r="G67" s="96" t="e">
        <f>+#REF!</f>
        <v>#REF!</v>
      </c>
    </row>
    <row r="68" spans="1:8" ht="13.8" thickBot="1" x14ac:dyDescent="0.3">
      <c r="A68" s="6"/>
      <c r="B68" s="88"/>
      <c r="C68" s="71" t="e">
        <f>SUM(C64:C67)</f>
        <v>#REF!</v>
      </c>
      <c r="D68" s="111"/>
      <c r="E68" s="113"/>
      <c r="F68" s="71"/>
      <c r="G68" s="71" t="e">
        <f>SUM(G64:G67)</f>
        <v>#REF!</v>
      </c>
      <c r="H68" s="18"/>
    </row>
    <row r="69" spans="1:8" x14ac:dyDescent="0.25">
      <c r="A69" s="68" t="s">
        <v>225</v>
      </c>
      <c r="B69" s="102">
        <v>29</v>
      </c>
      <c r="C69" s="92" t="e">
        <f>+#REF!</f>
        <v>#REF!</v>
      </c>
      <c r="E69" s="68" t="s">
        <v>225</v>
      </c>
      <c r="F69" s="102">
        <v>29</v>
      </c>
      <c r="G69" s="95" t="e">
        <f>+#REF!</f>
        <v>#REF!</v>
      </c>
      <c r="H69" s="18"/>
    </row>
    <row r="70" spans="1:8" x14ac:dyDescent="0.25">
      <c r="A70" s="69" t="s">
        <v>226</v>
      </c>
      <c r="B70" s="101">
        <v>21</v>
      </c>
      <c r="C70" s="93" t="e">
        <f>+#REF!</f>
        <v>#REF!</v>
      </c>
      <c r="E70" s="69" t="s">
        <v>226</v>
      </c>
      <c r="F70" s="101">
        <v>21</v>
      </c>
      <c r="G70" s="81" t="e">
        <f>+#REF!</f>
        <v>#REF!</v>
      </c>
      <c r="H70" s="18"/>
    </row>
    <row r="71" spans="1:8" x14ac:dyDescent="0.25">
      <c r="A71" s="69" t="s">
        <v>227</v>
      </c>
      <c r="B71" s="101">
        <v>14</v>
      </c>
      <c r="C71" s="93" t="e">
        <f>+#REF!</f>
        <v>#REF!</v>
      </c>
      <c r="E71" s="69" t="s">
        <v>227</v>
      </c>
      <c r="F71" s="101">
        <v>14</v>
      </c>
      <c r="G71" s="81" t="e">
        <f>+#REF!</f>
        <v>#REF!</v>
      </c>
    </row>
    <row r="72" spans="1:8" x14ac:dyDescent="0.25">
      <c r="A72" s="69" t="s">
        <v>228</v>
      </c>
      <c r="B72" s="101">
        <v>7</v>
      </c>
      <c r="C72" s="93" t="e">
        <f>+#REF!</f>
        <v>#REF!</v>
      </c>
      <c r="E72" s="69" t="s">
        <v>228</v>
      </c>
      <c r="F72" s="101">
        <v>7</v>
      </c>
      <c r="G72" s="81" t="e">
        <f>+#REF!</f>
        <v>#REF!</v>
      </c>
    </row>
    <row r="73" spans="1:8" x14ac:dyDescent="0.25">
      <c r="A73" s="69" t="s">
        <v>229</v>
      </c>
      <c r="B73" s="101">
        <v>2</v>
      </c>
      <c r="C73" s="93" t="e">
        <f>+#REF!</f>
        <v>#REF!</v>
      </c>
      <c r="E73" s="69" t="s">
        <v>229</v>
      </c>
      <c r="F73" s="101">
        <v>2</v>
      </c>
      <c r="G73" s="81" t="e">
        <f>+#REF!</f>
        <v>#REF!</v>
      </c>
    </row>
    <row r="74" spans="1:8" x14ac:dyDescent="0.25">
      <c r="A74" s="69" t="s">
        <v>230</v>
      </c>
      <c r="B74" s="101">
        <v>23</v>
      </c>
      <c r="C74" s="93" t="e">
        <f>+#REF!</f>
        <v>#REF!</v>
      </c>
      <c r="E74" s="69" t="s">
        <v>230</v>
      </c>
      <c r="F74" s="101">
        <v>23</v>
      </c>
      <c r="G74" s="81" t="e">
        <f>+#REF!</f>
        <v>#REF!</v>
      </c>
    </row>
    <row r="75" spans="1:8" x14ac:dyDescent="0.25">
      <c r="A75" s="69" t="s">
        <v>231</v>
      </c>
      <c r="B75" s="101">
        <v>19</v>
      </c>
      <c r="C75" s="93" t="e">
        <f>+#REF!</f>
        <v>#REF!</v>
      </c>
      <c r="E75" s="69" t="s">
        <v>231</v>
      </c>
      <c r="F75" s="101">
        <v>19</v>
      </c>
      <c r="G75" s="81" t="e">
        <f>+#REF!</f>
        <v>#REF!</v>
      </c>
    </row>
    <row r="76" spans="1:8" x14ac:dyDescent="0.25">
      <c r="A76" s="69" t="s">
        <v>232</v>
      </c>
      <c r="B76" s="101">
        <v>11</v>
      </c>
      <c r="C76" s="93" t="e">
        <f>+#REF!</f>
        <v>#REF!</v>
      </c>
      <c r="E76" s="69" t="s">
        <v>232</v>
      </c>
      <c r="F76" s="101">
        <v>11</v>
      </c>
      <c r="G76" s="81" t="e">
        <f>+#REF!</f>
        <v>#REF!</v>
      </c>
    </row>
    <row r="77" spans="1:8" x14ac:dyDescent="0.25">
      <c r="A77" s="69" t="s">
        <v>233</v>
      </c>
      <c r="B77" s="101">
        <v>5</v>
      </c>
      <c r="C77" s="93" t="e">
        <f>+#REF!</f>
        <v>#REF!</v>
      </c>
      <c r="E77" s="69" t="s">
        <v>233</v>
      </c>
      <c r="F77" s="101">
        <v>5</v>
      </c>
      <c r="G77" s="81" t="e">
        <f>+#REF!</f>
        <v>#REF!</v>
      </c>
    </row>
    <row r="78" spans="1:8" ht="13.8" thickBot="1" x14ac:dyDescent="0.3">
      <c r="A78" s="70" t="s">
        <v>234</v>
      </c>
      <c r="B78" s="103">
        <v>1</v>
      </c>
      <c r="C78" s="94" t="e">
        <f>+#REF!</f>
        <v>#REF!</v>
      </c>
      <c r="E78" s="70" t="s">
        <v>234</v>
      </c>
      <c r="F78" s="103">
        <v>1</v>
      </c>
      <c r="G78" s="96" t="e">
        <f>+#REF!</f>
        <v>#REF!</v>
      </c>
    </row>
    <row r="79" spans="1:8" x14ac:dyDescent="0.25">
      <c r="A79" s="6"/>
      <c r="B79" s="88"/>
      <c r="C79" s="71" t="e">
        <f>SUM(C69:C78)</f>
        <v>#REF!</v>
      </c>
      <c r="D79" s="115"/>
      <c r="E79" s="113"/>
      <c r="F79" s="71"/>
      <c r="G79" s="71" t="e">
        <f>SUM(G69:G78)</f>
        <v>#REF!</v>
      </c>
    </row>
    <row r="80" spans="1:8" x14ac:dyDescent="0.25">
      <c r="A80" s="6"/>
      <c r="B80" s="7"/>
      <c r="C80" s="76" t="e">
        <f>SUM(C15+C30+C34+C43+C52+C63+C68+C79)</f>
        <v>#REF!</v>
      </c>
      <c r="E80" s="6"/>
      <c r="F80" s="7"/>
      <c r="G80" s="76" t="e">
        <f>SUM(G15+G30+G34+G43+G52+G63+G68+G79)</f>
        <v>#REF!</v>
      </c>
    </row>
    <row r="95" spans="10:14" x14ac:dyDescent="0.25">
      <c r="J95" s="73"/>
      <c r="M95" s="18"/>
      <c r="N95" s="18"/>
    </row>
    <row r="96" spans="10:14" x14ac:dyDescent="0.25">
      <c r="J96" s="73"/>
      <c r="M96" s="18"/>
      <c r="N96" s="18"/>
    </row>
    <row r="97" spans="10:14" x14ac:dyDescent="0.25">
      <c r="J97" s="73"/>
      <c r="M97" s="18"/>
      <c r="N97" s="18"/>
    </row>
    <row r="98" spans="10:14" x14ac:dyDescent="0.25">
      <c r="J98" s="73"/>
      <c r="M98" s="18"/>
      <c r="N98" s="18"/>
    </row>
    <row r="99" spans="10:14" x14ac:dyDescent="0.25">
      <c r="J99" s="73"/>
      <c r="M99" s="18"/>
      <c r="N99" s="18"/>
    </row>
    <row r="100" spans="10:14" x14ac:dyDescent="0.25">
      <c r="J100" s="73"/>
      <c r="M100" s="18"/>
      <c r="N100" s="18"/>
    </row>
    <row r="101" spans="10:14" x14ac:dyDescent="0.25">
      <c r="J101" s="73"/>
      <c r="M101" s="18"/>
      <c r="N101" s="18"/>
    </row>
    <row r="134" spans="10:14" x14ac:dyDescent="0.25">
      <c r="M134" s="73"/>
      <c r="N134" s="73"/>
    </row>
    <row r="135" spans="10:14" x14ac:dyDescent="0.25">
      <c r="J135" s="73"/>
      <c r="M135" s="18"/>
      <c r="N135" s="1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0"/>
  <sheetViews>
    <sheetView topLeftCell="I1" workbookViewId="0">
      <selection activeCell="AA48" sqref="AA48"/>
    </sheetView>
  </sheetViews>
  <sheetFormatPr defaultRowHeight="13.2" x14ac:dyDescent="0.25"/>
  <cols>
    <col min="3" max="3" width="11.33203125" customWidth="1"/>
    <col min="4" max="4" width="6.6640625" customWidth="1"/>
    <col min="7" max="7" width="11.33203125" customWidth="1"/>
    <col min="8" max="8" width="5.5546875" customWidth="1"/>
    <col min="15" max="15" width="11.5546875" customWidth="1"/>
    <col min="16" max="16" width="10.44140625" customWidth="1"/>
    <col min="17" max="17" width="11.109375" customWidth="1"/>
  </cols>
  <sheetData>
    <row r="1" spans="1:18" ht="13.8" thickBot="1" x14ac:dyDescent="0.3">
      <c r="A1" s="104" t="s">
        <v>1722</v>
      </c>
      <c r="B1" s="105"/>
      <c r="C1" s="86"/>
      <c r="E1" s="106" t="s">
        <v>1723</v>
      </c>
      <c r="F1" s="78"/>
    </row>
    <row r="3" spans="1:18" x14ac:dyDescent="0.25">
      <c r="A3" s="22">
        <v>66</v>
      </c>
      <c r="B3" s="63" t="s">
        <v>1697</v>
      </c>
      <c r="C3" s="87"/>
      <c r="E3" s="22">
        <v>66</v>
      </c>
      <c r="F3" s="63" t="s">
        <v>1697</v>
      </c>
    </row>
    <row r="4" spans="1:18" x14ac:dyDescent="0.25">
      <c r="A4" s="23" t="s">
        <v>1695</v>
      </c>
      <c r="B4" s="64" t="s">
        <v>235</v>
      </c>
      <c r="C4" s="87"/>
      <c r="E4" s="23" t="s">
        <v>1695</v>
      </c>
      <c r="F4" s="64" t="s">
        <v>235</v>
      </c>
    </row>
    <row r="5" spans="1:18" ht="13.8" thickBot="1" x14ac:dyDescent="0.3">
      <c r="A5" s="23" t="s">
        <v>199</v>
      </c>
      <c r="B5" s="64" t="s">
        <v>237</v>
      </c>
      <c r="C5" s="74" t="s">
        <v>1708</v>
      </c>
      <c r="E5" s="23" t="s">
        <v>199</v>
      </c>
      <c r="F5" s="64" t="s">
        <v>237</v>
      </c>
      <c r="G5" s="74" t="s">
        <v>1708</v>
      </c>
      <c r="I5" s="73" t="s">
        <v>1714</v>
      </c>
      <c r="O5" s="116" t="s">
        <v>1715</v>
      </c>
      <c r="Q5" s="116" t="s">
        <v>1715</v>
      </c>
    </row>
    <row r="6" spans="1:18" x14ac:dyDescent="0.25">
      <c r="A6" s="65" t="s">
        <v>242</v>
      </c>
      <c r="B6" s="127">
        <v>66</v>
      </c>
      <c r="C6" s="107" t="e">
        <f>+URBAN!#REF!</f>
        <v>#REF!</v>
      </c>
      <c r="E6" s="65" t="s">
        <v>242</v>
      </c>
      <c r="F6" s="127">
        <v>66</v>
      </c>
      <c r="G6" s="109" t="e">
        <f>+URBAN!#REF!</f>
        <v>#REF!</v>
      </c>
      <c r="I6" s="108" t="e">
        <f>SUM(G6-C6)</f>
        <v>#REF!</v>
      </c>
      <c r="O6" s="118" t="s">
        <v>1693</v>
      </c>
      <c r="Q6" s="118" t="s">
        <v>1694</v>
      </c>
    </row>
    <row r="7" spans="1:18" x14ac:dyDescent="0.25">
      <c r="A7" s="66" t="s">
        <v>243</v>
      </c>
      <c r="B7" s="128">
        <v>65</v>
      </c>
      <c r="C7" s="133" t="e">
        <f>+URBAN!#REF!</f>
        <v>#REF!</v>
      </c>
      <c r="E7" s="66" t="s">
        <v>243</v>
      </c>
      <c r="F7" s="128">
        <v>65</v>
      </c>
      <c r="G7" s="143" t="e">
        <f>+URBAN!#REF!</f>
        <v>#REF!</v>
      </c>
      <c r="I7" s="108" t="e">
        <f t="shared" ref="I7:I70" si="0">SUM(G7-C7)</f>
        <v>#REF!</v>
      </c>
      <c r="L7" s="73" t="s">
        <v>1703</v>
      </c>
      <c r="O7" s="126" t="e">
        <f>+C15</f>
        <v>#REF!</v>
      </c>
      <c r="P7" s="145" t="e">
        <f>SUM(O7/$O$15)</f>
        <v>#REF!</v>
      </c>
      <c r="Q7" s="126" t="e">
        <f>+G15</f>
        <v>#REF!</v>
      </c>
      <c r="R7" s="77" t="e">
        <f>SUM(Q7/$Q$15)</f>
        <v>#REF!</v>
      </c>
    </row>
    <row r="8" spans="1:18" x14ac:dyDescent="0.25">
      <c r="A8" s="66" t="s">
        <v>244</v>
      </c>
      <c r="B8" s="128">
        <v>64</v>
      </c>
      <c r="C8" s="133" t="e">
        <f>+URBAN!#REF!</f>
        <v>#REF!</v>
      </c>
      <c r="E8" s="66" t="s">
        <v>244</v>
      </c>
      <c r="F8" s="128">
        <v>64</v>
      </c>
      <c r="G8" s="143" t="e">
        <f>+URBAN!#REF!</f>
        <v>#REF!</v>
      </c>
      <c r="I8" s="108" t="e">
        <f t="shared" si="0"/>
        <v>#REF!</v>
      </c>
      <c r="L8" s="73" t="s">
        <v>1704</v>
      </c>
      <c r="O8" s="126" t="e">
        <f>+C30</f>
        <v>#REF!</v>
      </c>
      <c r="P8" s="145" t="e">
        <f t="shared" ref="P8:P14" si="1">SUM(O8/$O$15)</f>
        <v>#REF!</v>
      </c>
      <c r="Q8" s="126" t="e">
        <f>+G30</f>
        <v>#REF!</v>
      </c>
      <c r="R8" s="77" t="e">
        <f t="shared" ref="R8:R14" si="2">SUM(Q8/$Q$15)</f>
        <v>#REF!</v>
      </c>
    </row>
    <row r="9" spans="1:18" x14ac:dyDescent="0.25">
      <c r="A9" s="66" t="s">
        <v>245</v>
      </c>
      <c r="B9" s="128">
        <v>62</v>
      </c>
      <c r="C9" s="133" t="e">
        <f>+URBAN!#REF!</f>
        <v>#REF!</v>
      </c>
      <c r="E9" s="66" t="s">
        <v>245</v>
      </c>
      <c r="F9" s="128">
        <v>62</v>
      </c>
      <c r="G9" s="143" t="e">
        <f>+URBAN!#REF!</f>
        <v>#REF!</v>
      </c>
      <c r="I9" s="108" t="e">
        <f t="shared" si="0"/>
        <v>#REF!</v>
      </c>
      <c r="L9" s="73" t="s">
        <v>1698</v>
      </c>
      <c r="O9" s="126" t="e">
        <f>+C34</f>
        <v>#REF!</v>
      </c>
      <c r="P9" s="145" t="e">
        <f t="shared" si="1"/>
        <v>#REF!</v>
      </c>
      <c r="Q9" s="126" t="e">
        <f>+G34</f>
        <v>#REF!</v>
      </c>
      <c r="R9" s="77" t="e">
        <f t="shared" si="2"/>
        <v>#REF!</v>
      </c>
    </row>
    <row r="10" spans="1:18" x14ac:dyDescent="0.25">
      <c r="A10" s="66" t="s">
        <v>246</v>
      </c>
      <c r="B10" s="128">
        <v>63</v>
      </c>
      <c r="C10" s="133" t="e">
        <f>+URBAN!#REF!</f>
        <v>#REF!</v>
      </c>
      <c r="E10" s="66" t="s">
        <v>246</v>
      </c>
      <c r="F10" s="128">
        <v>63</v>
      </c>
      <c r="G10" s="143" t="e">
        <f>+URBAN!#REF!</f>
        <v>#REF!</v>
      </c>
      <c r="I10" s="108" t="e">
        <f t="shared" si="0"/>
        <v>#REF!</v>
      </c>
      <c r="L10" s="73" t="s">
        <v>1701</v>
      </c>
      <c r="O10" s="126" t="e">
        <f>+C43</f>
        <v>#REF!</v>
      </c>
      <c r="P10" s="145" t="e">
        <f t="shared" si="1"/>
        <v>#REF!</v>
      </c>
      <c r="Q10" s="126" t="e">
        <f>+G43</f>
        <v>#REF!</v>
      </c>
      <c r="R10" s="77" t="e">
        <f t="shared" si="2"/>
        <v>#REF!</v>
      </c>
    </row>
    <row r="11" spans="1:18" x14ac:dyDescent="0.25">
      <c r="A11" s="66" t="s">
        <v>247</v>
      </c>
      <c r="B11" s="128">
        <v>59</v>
      </c>
      <c r="C11" s="133" t="e">
        <f>+URBAN!#REF!</f>
        <v>#REF!</v>
      </c>
      <c r="E11" s="66" t="s">
        <v>247</v>
      </c>
      <c r="F11" s="128">
        <v>59</v>
      </c>
      <c r="G11" s="143" t="e">
        <f>+URBAN!#REF!</f>
        <v>#REF!</v>
      </c>
      <c r="I11" s="108" t="e">
        <f t="shared" si="0"/>
        <v>#REF!</v>
      </c>
      <c r="L11" s="73" t="s">
        <v>1702</v>
      </c>
      <c r="O11" s="126" t="e">
        <f>+C52</f>
        <v>#REF!</v>
      </c>
      <c r="P11" s="145" t="e">
        <f t="shared" si="1"/>
        <v>#REF!</v>
      </c>
      <c r="Q11" s="126" t="e">
        <f>+G52</f>
        <v>#REF!</v>
      </c>
      <c r="R11" s="77" t="e">
        <f t="shared" si="2"/>
        <v>#REF!</v>
      </c>
    </row>
    <row r="12" spans="1:18" x14ac:dyDescent="0.25">
      <c r="A12" s="66" t="s">
        <v>248</v>
      </c>
      <c r="B12" s="128">
        <v>61</v>
      </c>
      <c r="C12" s="133" t="e">
        <f>+URBAN!#REF!</f>
        <v>#REF!</v>
      </c>
      <c r="E12" s="66" t="s">
        <v>248</v>
      </c>
      <c r="F12" s="128">
        <v>61</v>
      </c>
      <c r="G12" s="143" t="e">
        <f>+URBAN!#REF!</f>
        <v>#REF!</v>
      </c>
      <c r="I12" s="108" t="e">
        <f t="shared" si="0"/>
        <v>#REF!</v>
      </c>
      <c r="L12" s="73" t="s">
        <v>1699</v>
      </c>
      <c r="O12" s="126" t="e">
        <f>+C63</f>
        <v>#REF!</v>
      </c>
      <c r="P12" s="145" t="e">
        <f t="shared" si="1"/>
        <v>#REF!</v>
      </c>
      <c r="Q12" s="126" t="e">
        <f>+G63</f>
        <v>#REF!</v>
      </c>
      <c r="R12" s="77" t="e">
        <f t="shared" si="2"/>
        <v>#REF!</v>
      </c>
    </row>
    <row r="13" spans="1:18" x14ac:dyDescent="0.25">
      <c r="A13" s="66" t="s">
        <v>249</v>
      </c>
      <c r="B13" s="128">
        <v>56</v>
      </c>
      <c r="C13" s="133" t="e">
        <f>+URBAN!#REF!</f>
        <v>#REF!</v>
      </c>
      <c r="E13" s="66" t="s">
        <v>249</v>
      </c>
      <c r="F13" s="128">
        <v>56</v>
      </c>
      <c r="G13" s="143" t="e">
        <f>+URBAN!#REF!</f>
        <v>#REF!</v>
      </c>
      <c r="I13" s="108" t="e">
        <f t="shared" si="0"/>
        <v>#REF!</v>
      </c>
      <c r="L13" s="73" t="s">
        <v>1705</v>
      </c>
      <c r="O13" s="126" t="e">
        <f>+C68</f>
        <v>#REF!</v>
      </c>
      <c r="P13" s="145" t="e">
        <f t="shared" si="1"/>
        <v>#REF!</v>
      </c>
      <c r="Q13" s="126" t="e">
        <f>+G68</f>
        <v>#REF!</v>
      </c>
      <c r="R13" s="77" t="e">
        <f t="shared" si="2"/>
        <v>#REF!</v>
      </c>
    </row>
    <row r="14" spans="1:18" ht="13.8" thickBot="1" x14ac:dyDescent="0.3">
      <c r="A14" s="67" t="s">
        <v>250</v>
      </c>
      <c r="B14" s="129">
        <v>55</v>
      </c>
      <c r="C14" s="134" t="e">
        <f>+URBAN!#REF!</f>
        <v>#REF!</v>
      </c>
      <c r="E14" s="67" t="s">
        <v>250</v>
      </c>
      <c r="F14" s="129">
        <v>55</v>
      </c>
      <c r="G14" s="144" t="e">
        <f>+URBAN!#REF!</f>
        <v>#REF!</v>
      </c>
      <c r="I14" s="108" t="e">
        <f t="shared" si="0"/>
        <v>#REF!</v>
      </c>
      <c r="L14" s="73" t="s">
        <v>1700</v>
      </c>
      <c r="O14" s="126" t="e">
        <f>+C79</f>
        <v>#REF!</v>
      </c>
      <c r="P14" s="145" t="e">
        <f t="shared" si="1"/>
        <v>#REF!</v>
      </c>
      <c r="Q14" s="126" t="e">
        <f>+G79</f>
        <v>#REF!</v>
      </c>
      <c r="R14" s="77" t="e">
        <f t="shared" si="2"/>
        <v>#REF!</v>
      </c>
    </row>
    <row r="15" spans="1:18" ht="13.8" thickBot="1" x14ac:dyDescent="0.3">
      <c r="A15" s="100"/>
      <c r="B15" s="88"/>
      <c r="C15" s="72" t="e">
        <f>SUM(C6:C14)</f>
        <v>#REF!</v>
      </c>
      <c r="D15" s="111"/>
      <c r="E15" s="112"/>
      <c r="F15" s="71"/>
      <c r="G15" s="72" t="e">
        <f>SUM(G6:G14)</f>
        <v>#REF!</v>
      </c>
      <c r="I15" s="72" t="e">
        <f>SUM(I6:I14)</f>
        <v>#REF!</v>
      </c>
      <c r="O15" s="108" t="e">
        <f>SUM(O7:O14)</f>
        <v>#REF!</v>
      </c>
      <c r="Q15" s="108" t="e">
        <f>SUM(Q7:Q14)</f>
        <v>#REF!</v>
      </c>
    </row>
    <row r="16" spans="1:18" x14ac:dyDescent="0.25">
      <c r="A16" s="68" t="s">
        <v>201</v>
      </c>
      <c r="B16" s="130">
        <v>58</v>
      </c>
      <c r="C16" s="107" t="e">
        <f>+URBAN!#REF!</f>
        <v>#REF!</v>
      </c>
      <c r="E16" s="68" t="s">
        <v>201</v>
      </c>
      <c r="F16" s="130">
        <v>58</v>
      </c>
      <c r="G16" s="109" t="e">
        <f>+URBAN!#REF!</f>
        <v>#REF!</v>
      </c>
      <c r="I16" s="108" t="e">
        <f t="shared" si="0"/>
        <v>#REF!</v>
      </c>
    </row>
    <row r="17" spans="1:16" x14ac:dyDescent="0.25">
      <c r="A17" s="69" t="s">
        <v>202</v>
      </c>
      <c r="B17" s="131">
        <v>57</v>
      </c>
      <c r="C17" s="133" t="e">
        <f>+URBAN!#REF!</f>
        <v>#REF!</v>
      </c>
      <c r="E17" s="69" t="s">
        <v>202</v>
      </c>
      <c r="F17" s="131">
        <v>57</v>
      </c>
      <c r="G17" s="143" t="e">
        <f>+URBAN!#REF!</f>
        <v>#REF!</v>
      </c>
      <c r="I17" s="108" t="e">
        <f t="shared" si="0"/>
        <v>#REF!</v>
      </c>
    </row>
    <row r="18" spans="1:16" x14ac:dyDescent="0.25">
      <c r="A18" s="69" t="s">
        <v>203</v>
      </c>
      <c r="B18" s="131">
        <v>52</v>
      </c>
      <c r="C18" s="133" t="e">
        <f>+URBAN!#REF!</f>
        <v>#REF!</v>
      </c>
      <c r="E18" s="69" t="s">
        <v>203</v>
      </c>
      <c r="F18" s="131">
        <v>52</v>
      </c>
      <c r="G18" s="143" t="e">
        <f>+URBAN!#REF!</f>
        <v>#REF!</v>
      </c>
      <c r="I18" s="108" t="e">
        <f t="shared" si="0"/>
        <v>#REF!</v>
      </c>
      <c r="O18" s="116" t="s">
        <v>1715</v>
      </c>
      <c r="P18" s="116" t="s">
        <v>1715</v>
      </c>
    </row>
    <row r="19" spans="1:16" x14ac:dyDescent="0.25">
      <c r="A19" s="69" t="s">
        <v>204</v>
      </c>
      <c r="B19" s="131">
        <v>54</v>
      </c>
      <c r="C19" s="133" t="e">
        <f>+URBAN!#REF!</f>
        <v>#REF!</v>
      </c>
      <c r="E19" s="69" t="s">
        <v>204</v>
      </c>
      <c r="F19" s="131">
        <v>54</v>
      </c>
      <c r="G19" s="143" t="e">
        <f>+URBAN!#REF!</f>
        <v>#REF!</v>
      </c>
      <c r="I19" s="108" t="e">
        <f t="shared" si="0"/>
        <v>#REF!</v>
      </c>
      <c r="O19" s="118" t="s">
        <v>1693</v>
      </c>
      <c r="P19" s="118" t="s">
        <v>1694</v>
      </c>
    </row>
    <row r="20" spans="1:16" x14ac:dyDescent="0.25">
      <c r="A20" s="69" t="s">
        <v>205</v>
      </c>
      <c r="B20" s="131">
        <v>50</v>
      </c>
      <c r="C20" s="133" t="e">
        <f>+URBAN!#REF!</f>
        <v>#REF!</v>
      </c>
      <c r="E20" s="69" t="s">
        <v>205</v>
      </c>
      <c r="F20" s="131">
        <v>50</v>
      </c>
      <c r="G20" s="143" t="e">
        <f>+URBAN!#REF!</f>
        <v>#REF!</v>
      </c>
      <c r="I20" s="108" t="e">
        <f t="shared" si="0"/>
        <v>#REF!</v>
      </c>
      <c r="L20" s="73" t="s">
        <v>1703</v>
      </c>
      <c r="O20" s="126" t="e">
        <f>+O7</f>
        <v>#REF!</v>
      </c>
      <c r="P20" s="126" t="e">
        <f>+Q7</f>
        <v>#REF!</v>
      </c>
    </row>
    <row r="21" spans="1:16" x14ac:dyDescent="0.25">
      <c r="A21" s="69" t="s">
        <v>206</v>
      </c>
      <c r="B21" s="131">
        <v>49</v>
      </c>
      <c r="C21" s="133" t="e">
        <f>+URBAN!#REF!</f>
        <v>#REF!</v>
      </c>
      <c r="E21" s="69" t="s">
        <v>206</v>
      </c>
      <c r="F21" s="131">
        <v>49</v>
      </c>
      <c r="G21" s="143" t="e">
        <f>+URBAN!#REF!</f>
        <v>#REF!</v>
      </c>
      <c r="I21" s="108" t="e">
        <f t="shared" si="0"/>
        <v>#REF!</v>
      </c>
      <c r="L21" s="73" t="s">
        <v>1704</v>
      </c>
      <c r="O21" s="126" t="e">
        <f t="shared" ref="O21:O27" si="3">+O8</f>
        <v>#REF!</v>
      </c>
      <c r="P21" s="126" t="e">
        <f t="shared" ref="P21:P27" si="4">+Q8</f>
        <v>#REF!</v>
      </c>
    </row>
    <row r="22" spans="1:16" x14ac:dyDescent="0.25">
      <c r="A22" s="69" t="s">
        <v>207</v>
      </c>
      <c r="B22" s="131">
        <v>51</v>
      </c>
      <c r="C22" s="133" t="e">
        <f>+URBAN!#REF!</f>
        <v>#REF!</v>
      </c>
      <c r="E22" s="69" t="s">
        <v>207</v>
      </c>
      <c r="F22" s="131">
        <v>51</v>
      </c>
      <c r="G22" s="143" t="e">
        <f>+URBAN!#REF!</f>
        <v>#REF!</v>
      </c>
      <c r="I22" s="108" t="e">
        <f t="shared" si="0"/>
        <v>#REF!</v>
      </c>
      <c r="L22" s="73" t="s">
        <v>1698</v>
      </c>
      <c r="O22" s="126" t="e">
        <f t="shared" si="3"/>
        <v>#REF!</v>
      </c>
      <c r="P22" s="126" t="e">
        <f t="shared" si="4"/>
        <v>#REF!</v>
      </c>
    </row>
    <row r="23" spans="1:16" x14ac:dyDescent="0.25">
      <c r="A23" s="69" t="s">
        <v>208</v>
      </c>
      <c r="B23" s="131">
        <v>45</v>
      </c>
      <c r="C23" s="133" t="e">
        <f>+URBAN!#REF!</f>
        <v>#REF!</v>
      </c>
      <c r="E23" s="69" t="s">
        <v>208</v>
      </c>
      <c r="F23" s="131">
        <v>45</v>
      </c>
      <c r="G23" s="143" t="e">
        <f>+URBAN!#REF!</f>
        <v>#REF!</v>
      </c>
      <c r="I23" s="108" t="e">
        <f t="shared" si="0"/>
        <v>#REF!</v>
      </c>
      <c r="L23" s="73" t="s">
        <v>1701</v>
      </c>
      <c r="O23" s="126" t="e">
        <f t="shared" si="3"/>
        <v>#REF!</v>
      </c>
      <c r="P23" s="126" t="e">
        <f t="shared" si="4"/>
        <v>#REF!</v>
      </c>
    </row>
    <row r="24" spans="1:16" x14ac:dyDescent="0.25">
      <c r="A24" s="69" t="s">
        <v>209</v>
      </c>
      <c r="B24" s="131">
        <v>37</v>
      </c>
      <c r="C24" s="133" t="e">
        <f>+URBAN!#REF!</f>
        <v>#REF!</v>
      </c>
      <c r="E24" s="69" t="s">
        <v>209</v>
      </c>
      <c r="F24" s="131">
        <v>37</v>
      </c>
      <c r="G24" s="143" t="e">
        <f>+URBAN!#REF!</f>
        <v>#REF!</v>
      </c>
      <c r="I24" s="108" t="e">
        <f t="shared" si="0"/>
        <v>#REF!</v>
      </c>
      <c r="L24" s="73" t="s">
        <v>1702</v>
      </c>
      <c r="O24" s="126" t="e">
        <f t="shared" si="3"/>
        <v>#REF!</v>
      </c>
      <c r="P24" s="126" t="e">
        <f t="shared" si="4"/>
        <v>#REF!</v>
      </c>
    </row>
    <row r="25" spans="1:16" x14ac:dyDescent="0.25">
      <c r="A25" s="69" t="s">
        <v>210</v>
      </c>
      <c r="B25" s="131">
        <v>46</v>
      </c>
      <c r="C25" s="133" t="e">
        <f>+URBAN!#REF!</f>
        <v>#REF!</v>
      </c>
      <c r="E25" s="69" t="s">
        <v>210</v>
      </c>
      <c r="F25" s="131">
        <v>46</v>
      </c>
      <c r="G25" s="143" t="e">
        <f>+URBAN!#REF!</f>
        <v>#REF!</v>
      </c>
      <c r="I25" s="108" t="e">
        <f t="shared" si="0"/>
        <v>#REF!</v>
      </c>
      <c r="L25" s="73" t="s">
        <v>1699</v>
      </c>
      <c r="O25" s="126" t="e">
        <f t="shared" si="3"/>
        <v>#REF!</v>
      </c>
      <c r="P25" s="126" t="e">
        <f t="shared" si="4"/>
        <v>#REF!</v>
      </c>
    </row>
    <row r="26" spans="1:16" x14ac:dyDescent="0.25">
      <c r="A26" s="69" t="s">
        <v>211</v>
      </c>
      <c r="B26" s="131">
        <v>41</v>
      </c>
      <c r="C26" s="133" t="e">
        <f>+URBAN!#REF!</f>
        <v>#REF!</v>
      </c>
      <c r="E26" s="69" t="s">
        <v>211</v>
      </c>
      <c r="F26" s="131">
        <v>41</v>
      </c>
      <c r="G26" s="143" t="e">
        <f>+URBAN!#REF!</f>
        <v>#REF!</v>
      </c>
      <c r="I26" s="108" t="e">
        <f t="shared" si="0"/>
        <v>#REF!</v>
      </c>
      <c r="L26" s="73" t="s">
        <v>1705</v>
      </c>
      <c r="O26" s="126" t="e">
        <f t="shared" si="3"/>
        <v>#REF!</v>
      </c>
      <c r="P26" s="126" t="e">
        <f t="shared" si="4"/>
        <v>#REF!</v>
      </c>
    </row>
    <row r="27" spans="1:16" x14ac:dyDescent="0.25">
      <c r="A27" s="69" t="s">
        <v>212</v>
      </c>
      <c r="B27" s="131">
        <v>24</v>
      </c>
      <c r="C27" s="133" t="e">
        <f>+URBAN!#REF!</f>
        <v>#REF!</v>
      </c>
      <c r="E27" s="69" t="s">
        <v>212</v>
      </c>
      <c r="F27" s="131">
        <v>24</v>
      </c>
      <c r="G27" s="143" t="e">
        <f>+URBAN!#REF!</f>
        <v>#REF!</v>
      </c>
      <c r="I27" s="108" t="e">
        <f t="shared" si="0"/>
        <v>#REF!</v>
      </c>
      <c r="L27" s="73" t="s">
        <v>1700</v>
      </c>
      <c r="O27" s="126" t="e">
        <f t="shared" si="3"/>
        <v>#REF!</v>
      </c>
      <c r="P27" s="126" t="e">
        <f t="shared" si="4"/>
        <v>#REF!</v>
      </c>
    </row>
    <row r="28" spans="1:16" x14ac:dyDescent="0.25">
      <c r="A28" s="69" t="s">
        <v>213</v>
      </c>
      <c r="B28" s="131">
        <v>44</v>
      </c>
      <c r="C28" s="133" t="e">
        <f>+URBAN!#REF!</f>
        <v>#REF!</v>
      </c>
      <c r="E28" s="69" t="s">
        <v>213</v>
      </c>
      <c r="F28" s="131">
        <v>44</v>
      </c>
      <c r="G28" s="143" t="e">
        <f>+URBAN!#REF!</f>
        <v>#REF!</v>
      </c>
      <c r="I28" s="108" t="e">
        <f t="shared" si="0"/>
        <v>#REF!</v>
      </c>
      <c r="O28" s="108" t="e">
        <f>SUM(O20:O27)</f>
        <v>#REF!</v>
      </c>
      <c r="P28" s="108" t="e">
        <f>SUM(P20:P27)</f>
        <v>#REF!</v>
      </c>
    </row>
    <row r="29" spans="1:16" ht="13.8" thickBot="1" x14ac:dyDescent="0.3">
      <c r="A29" s="70" t="s">
        <v>214</v>
      </c>
      <c r="B29" s="132">
        <v>13</v>
      </c>
      <c r="C29" s="134" t="e">
        <f>+URBAN!#REF!</f>
        <v>#REF!</v>
      </c>
      <c r="E29" s="70" t="s">
        <v>214</v>
      </c>
      <c r="F29" s="132">
        <v>13</v>
      </c>
      <c r="G29" s="144" t="e">
        <f>+URBAN!#REF!</f>
        <v>#REF!</v>
      </c>
      <c r="I29" s="108" t="e">
        <f t="shared" si="0"/>
        <v>#REF!</v>
      </c>
    </row>
    <row r="30" spans="1:16" ht="13.8" thickBot="1" x14ac:dyDescent="0.3">
      <c r="A30" s="6"/>
      <c r="B30" s="88"/>
      <c r="C30" s="72" t="e">
        <f>SUM(C16:C29)</f>
        <v>#REF!</v>
      </c>
      <c r="D30" s="111"/>
      <c r="E30" s="113"/>
      <c r="F30" s="71"/>
      <c r="G30" s="72" t="e">
        <f>SUM(G16:G29)</f>
        <v>#REF!</v>
      </c>
      <c r="I30" s="72" t="e">
        <f>SUM(I16:I29)</f>
        <v>#REF!</v>
      </c>
    </row>
    <row r="31" spans="1:16" x14ac:dyDescent="0.25">
      <c r="A31" s="68" t="s">
        <v>1657</v>
      </c>
      <c r="B31" s="127">
        <v>60</v>
      </c>
      <c r="C31" s="107" t="e">
        <f>+URBAN!#REF!</f>
        <v>#REF!</v>
      </c>
      <c r="E31" s="68" t="s">
        <v>1657</v>
      </c>
      <c r="F31" s="127">
        <v>60</v>
      </c>
      <c r="G31" s="109" t="e">
        <f>+URBAN!#REF!</f>
        <v>#REF!</v>
      </c>
      <c r="I31" s="108" t="e">
        <f t="shared" si="0"/>
        <v>#REF!</v>
      </c>
    </row>
    <row r="32" spans="1:16" x14ac:dyDescent="0.25">
      <c r="A32" s="69" t="s">
        <v>1658</v>
      </c>
      <c r="B32" s="128">
        <v>53</v>
      </c>
      <c r="C32" s="133" t="e">
        <f>+URBAN!#REF!</f>
        <v>#REF!</v>
      </c>
      <c r="E32" s="69" t="s">
        <v>1658</v>
      </c>
      <c r="F32" s="128">
        <v>53</v>
      </c>
      <c r="G32" s="143" t="e">
        <f>+URBAN!#REF!</f>
        <v>#REF!</v>
      </c>
      <c r="I32" s="108" t="e">
        <f t="shared" si="0"/>
        <v>#REF!</v>
      </c>
    </row>
    <row r="33" spans="1:16" ht="13.8" thickBot="1" x14ac:dyDescent="0.3">
      <c r="A33" s="70" t="s">
        <v>1659</v>
      </c>
      <c r="B33" s="129">
        <v>48</v>
      </c>
      <c r="C33" s="134" t="e">
        <f>+URBAN!#REF!</f>
        <v>#REF!</v>
      </c>
      <c r="E33" s="70" t="s">
        <v>1659</v>
      </c>
      <c r="F33" s="129">
        <v>48</v>
      </c>
      <c r="G33" s="144" t="e">
        <f>+URBAN!#REF!</f>
        <v>#REF!</v>
      </c>
      <c r="I33" s="108" t="e">
        <f t="shared" si="0"/>
        <v>#REF!</v>
      </c>
      <c r="L33" s="73"/>
      <c r="O33" s="116" t="s">
        <v>1715</v>
      </c>
      <c r="P33" s="116" t="s">
        <v>1715</v>
      </c>
    </row>
    <row r="34" spans="1:16" ht="13.8" thickBot="1" x14ac:dyDescent="0.3">
      <c r="A34" s="6"/>
      <c r="B34" s="88"/>
      <c r="C34" s="72" t="e">
        <f>SUM(C31:C33)</f>
        <v>#REF!</v>
      </c>
      <c r="D34" s="111"/>
      <c r="E34" s="113"/>
      <c r="F34" s="71"/>
      <c r="G34" s="72" t="e">
        <f>SUM(G31:G33)</f>
        <v>#REF!</v>
      </c>
      <c r="I34" s="72" t="e">
        <f>SUM(I31:I33)</f>
        <v>#REF!</v>
      </c>
      <c r="L34" s="73"/>
      <c r="O34" s="118" t="s">
        <v>1693</v>
      </c>
      <c r="P34" s="118" t="s">
        <v>1694</v>
      </c>
    </row>
    <row r="35" spans="1:16" x14ac:dyDescent="0.25">
      <c r="A35" s="68" t="s">
        <v>1660</v>
      </c>
      <c r="B35" s="130">
        <v>47</v>
      </c>
      <c r="C35" s="107" t="e">
        <f>+URBAN!#REF!</f>
        <v>#REF!</v>
      </c>
      <c r="E35" s="68" t="s">
        <v>1660</v>
      </c>
      <c r="F35" s="130">
        <v>47</v>
      </c>
      <c r="G35" s="109" t="e">
        <f>+URBAN!#REF!</f>
        <v>#REF!</v>
      </c>
      <c r="I35" s="108" t="e">
        <f t="shared" si="0"/>
        <v>#REF!</v>
      </c>
      <c r="L35" s="73" t="s">
        <v>1698</v>
      </c>
      <c r="O35" s="126" t="e">
        <f t="shared" ref="O35:O40" si="5">+O9</f>
        <v>#REF!</v>
      </c>
      <c r="P35" s="126" t="e">
        <f t="shared" ref="P35:P40" si="6">+Q9</f>
        <v>#REF!</v>
      </c>
    </row>
    <row r="36" spans="1:16" x14ac:dyDescent="0.25">
      <c r="A36" s="69" t="s">
        <v>1661</v>
      </c>
      <c r="B36" s="131">
        <v>43</v>
      </c>
      <c r="C36" s="133" t="e">
        <f>+URBAN!#REF!</f>
        <v>#REF!</v>
      </c>
      <c r="E36" s="69" t="s">
        <v>1661</v>
      </c>
      <c r="F36" s="131">
        <v>43</v>
      </c>
      <c r="G36" s="143" t="e">
        <f>+URBAN!#REF!</f>
        <v>#REF!</v>
      </c>
      <c r="I36" s="108" t="e">
        <f t="shared" si="0"/>
        <v>#REF!</v>
      </c>
      <c r="L36" s="73" t="s">
        <v>1701</v>
      </c>
      <c r="O36" s="126" t="e">
        <f t="shared" si="5"/>
        <v>#REF!</v>
      </c>
      <c r="P36" s="126" t="e">
        <f t="shared" si="6"/>
        <v>#REF!</v>
      </c>
    </row>
    <row r="37" spans="1:16" x14ac:dyDescent="0.25">
      <c r="A37" s="69" t="s">
        <v>1662</v>
      </c>
      <c r="B37" s="131">
        <v>40</v>
      </c>
      <c r="C37" s="133" t="e">
        <f>+URBAN!#REF!</f>
        <v>#REF!</v>
      </c>
      <c r="E37" s="69" t="s">
        <v>1662</v>
      </c>
      <c r="F37" s="131">
        <v>40</v>
      </c>
      <c r="G37" s="143" t="e">
        <f>+URBAN!#REF!</f>
        <v>#REF!</v>
      </c>
      <c r="I37" s="108" t="e">
        <f t="shared" si="0"/>
        <v>#REF!</v>
      </c>
      <c r="L37" s="73" t="s">
        <v>1702</v>
      </c>
      <c r="O37" s="126" t="e">
        <f t="shared" si="5"/>
        <v>#REF!</v>
      </c>
      <c r="P37" s="126" t="e">
        <f t="shared" si="6"/>
        <v>#REF!</v>
      </c>
    </row>
    <row r="38" spans="1:16" x14ac:dyDescent="0.25">
      <c r="A38" s="69" t="s">
        <v>1663</v>
      </c>
      <c r="B38" s="131">
        <v>39</v>
      </c>
      <c r="C38" s="133" t="e">
        <f>+URBAN!#REF!</f>
        <v>#REF!</v>
      </c>
      <c r="E38" s="69" t="s">
        <v>1663</v>
      </c>
      <c r="F38" s="131">
        <v>39</v>
      </c>
      <c r="G38" s="143" t="e">
        <f>+URBAN!#REF!</f>
        <v>#REF!</v>
      </c>
      <c r="I38" s="108" t="e">
        <f t="shared" si="0"/>
        <v>#REF!</v>
      </c>
      <c r="L38" s="73" t="s">
        <v>1699</v>
      </c>
      <c r="O38" s="126" t="e">
        <f t="shared" si="5"/>
        <v>#REF!</v>
      </c>
      <c r="P38" s="126" t="e">
        <f t="shared" si="6"/>
        <v>#REF!</v>
      </c>
    </row>
    <row r="39" spans="1:16" x14ac:dyDescent="0.25">
      <c r="A39" s="69" t="s">
        <v>1664</v>
      </c>
      <c r="B39" s="131">
        <v>36</v>
      </c>
      <c r="C39" s="133" t="e">
        <f>+URBAN!#REF!</f>
        <v>#REF!</v>
      </c>
      <c r="E39" s="69" t="s">
        <v>1664</v>
      </c>
      <c r="F39" s="131">
        <v>36</v>
      </c>
      <c r="G39" s="143" t="e">
        <f>+URBAN!#REF!</f>
        <v>#REF!</v>
      </c>
      <c r="I39" s="108" t="e">
        <f t="shared" si="0"/>
        <v>#REF!</v>
      </c>
      <c r="L39" s="73" t="s">
        <v>1705</v>
      </c>
      <c r="O39" s="126" t="e">
        <f t="shared" si="5"/>
        <v>#REF!</v>
      </c>
      <c r="P39" s="126" t="e">
        <f t="shared" si="6"/>
        <v>#REF!</v>
      </c>
    </row>
    <row r="40" spans="1:16" x14ac:dyDescent="0.25">
      <c r="A40" s="69" t="s">
        <v>1665</v>
      </c>
      <c r="B40" s="131">
        <v>34</v>
      </c>
      <c r="C40" s="133" t="e">
        <f>+URBAN!#REF!</f>
        <v>#REF!</v>
      </c>
      <c r="E40" s="69" t="s">
        <v>1665</v>
      </c>
      <c r="F40" s="131">
        <v>34</v>
      </c>
      <c r="G40" s="143" t="e">
        <f>+URBAN!#REF!</f>
        <v>#REF!</v>
      </c>
      <c r="I40" s="108" t="e">
        <f t="shared" si="0"/>
        <v>#REF!</v>
      </c>
      <c r="L40" s="73" t="s">
        <v>1700</v>
      </c>
      <c r="O40" s="126" t="e">
        <f t="shared" si="5"/>
        <v>#REF!</v>
      </c>
      <c r="P40" s="126" t="e">
        <f t="shared" si="6"/>
        <v>#REF!</v>
      </c>
    </row>
    <row r="41" spans="1:16" x14ac:dyDescent="0.25">
      <c r="A41" s="69" t="s">
        <v>1666</v>
      </c>
      <c r="B41" s="131">
        <v>28</v>
      </c>
      <c r="C41" s="133" t="e">
        <f>+URBAN!#REF!</f>
        <v>#REF!</v>
      </c>
      <c r="E41" s="69" t="s">
        <v>1666</v>
      </c>
      <c r="F41" s="131">
        <v>28</v>
      </c>
      <c r="G41" s="143" t="e">
        <f>+URBAN!#REF!</f>
        <v>#REF!</v>
      </c>
      <c r="I41" s="108" t="e">
        <f t="shared" si="0"/>
        <v>#REF!</v>
      </c>
      <c r="O41" s="108" t="e">
        <f>SUM(O33:O40)</f>
        <v>#REF!</v>
      </c>
      <c r="P41" s="108" t="e">
        <f>SUM(P33:P40)</f>
        <v>#REF!</v>
      </c>
    </row>
    <row r="42" spans="1:16" ht="13.8" thickBot="1" x14ac:dyDescent="0.3">
      <c r="A42" s="70" t="s">
        <v>1667</v>
      </c>
      <c r="B42" s="132">
        <v>27</v>
      </c>
      <c r="C42" s="134" t="e">
        <f>+URBAN!#REF!</f>
        <v>#REF!</v>
      </c>
      <c r="E42" s="70" t="s">
        <v>1667</v>
      </c>
      <c r="F42" s="132">
        <v>27</v>
      </c>
      <c r="G42" s="144" t="e">
        <f>+URBAN!#REF!</f>
        <v>#REF!</v>
      </c>
      <c r="I42" s="108" t="e">
        <f t="shared" si="0"/>
        <v>#REF!</v>
      </c>
    </row>
    <row r="43" spans="1:16" ht="13.8" thickBot="1" x14ac:dyDescent="0.3">
      <c r="A43" s="6"/>
      <c r="B43" s="88"/>
      <c r="C43" s="72" t="e">
        <f>SUM(C35:C42)</f>
        <v>#REF!</v>
      </c>
      <c r="D43" s="111"/>
      <c r="E43" s="113"/>
      <c r="F43" s="71"/>
      <c r="G43" s="72" t="e">
        <f>SUM(G35:G42)</f>
        <v>#REF!</v>
      </c>
      <c r="I43" s="114" t="e">
        <f>SUM(I35:I42)</f>
        <v>#REF!</v>
      </c>
    </row>
    <row r="44" spans="1:16" x14ac:dyDescent="0.25">
      <c r="A44" s="68" t="s">
        <v>1668</v>
      </c>
      <c r="B44" s="127">
        <v>42</v>
      </c>
      <c r="C44" s="107" t="e">
        <f>+URBAN!#REF!</f>
        <v>#REF!</v>
      </c>
      <c r="E44" s="68" t="s">
        <v>1668</v>
      </c>
      <c r="F44" s="127">
        <v>42</v>
      </c>
      <c r="G44" s="109" t="e">
        <f>+URBAN!#REF!</f>
        <v>#REF!</v>
      </c>
      <c r="I44" s="108" t="e">
        <f t="shared" si="0"/>
        <v>#REF!</v>
      </c>
    </row>
    <row r="45" spans="1:16" x14ac:dyDescent="0.25">
      <c r="A45" s="69" t="s">
        <v>1669</v>
      </c>
      <c r="B45" s="128">
        <v>38</v>
      </c>
      <c r="C45" s="133" t="e">
        <f>+URBAN!#REF!</f>
        <v>#REF!</v>
      </c>
      <c r="E45" s="69" t="s">
        <v>1669</v>
      </c>
      <c r="F45" s="128">
        <v>38</v>
      </c>
      <c r="G45" s="143" t="e">
        <f>+URBAN!#REF!</f>
        <v>#REF!</v>
      </c>
      <c r="I45" s="108" t="e">
        <f t="shared" si="0"/>
        <v>#REF!</v>
      </c>
      <c r="O45" s="116" t="s">
        <v>1715</v>
      </c>
      <c r="P45" s="116" t="s">
        <v>1715</v>
      </c>
    </row>
    <row r="46" spans="1:16" x14ac:dyDescent="0.25">
      <c r="A46" s="69" t="s">
        <v>1670</v>
      </c>
      <c r="B46" s="128">
        <v>33</v>
      </c>
      <c r="C46" s="133" t="e">
        <f>+URBAN!#REF!</f>
        <v>#REF!</v>
      </c>
      <c r="E46" s="69" t="s">
        <v>1670</v>
      </c>
      <c r="F46" s="128">
        <v>33</v>
      </c>
      <c r="G46" s="143" t="e">
        <f>+URBAN!#REF!</f>
        <v>#REF!</v>
      </c>
      <c r="I46" s="108" t="e">
        <f t="shared" si="0"/>
        <v>#REF!</v>
      </c>
      <c r="O46" s="118" t="s">
        <v>1693</v>
      </c>
      <c r="P46" s="118" t="s">
        <v>1694</v>
      </c>
    </row>
    <row r="47" spans="1:16" x14ac:dyDescent="0.25">
      <c r="A47" s="69" t="s">
        <v>1672</v>
      </c>
      <c r="B47" s="128">
        <v>25</v>
      </c>
      <c r="C47" s="133" t="e">
        <f>+URBAN!#REF!</f>
        <v>#REF!</v>
      </c>
      <c r="E47" s="69" t="s">
        <v>1672</v>
      </c>
      <c r="F47" s="128">
        <v>25</v>
      </c>
      <c r="G47" s="143" t="e">
        <f>+URBAN!#REF!</f>
        <v>#REF!</v>
      </c>
      <c r="I47" s="108" t="e">
        <f t="shared" si="0"/>
        <v>#REF!</v>
      </c>
      <c r="L47" s="73" t="s">
        <v>1703</v>
      </c>
      <c r="O47" s="126" t="e">
        <f>+O7</f>
        <v>#REF!</v>
      </c>
      <c r="P47" s="126" t="e">
        <f>+Q7</f>
        <v>#REF!</v>
      </c>
    </row>
    <row r="48" spans="1:16" x14ac:dyDescent="0.25">
      <c r="A48" s="69" t="s">
        <v>1671</v>
      </c>
      <c r="B48" s="128">
        <v>31</v>
      </c>
      <c r="C48" s="133" t="e">
        <f>+URBAN!#REF!</f>
        <v>#REF!</v>
      </c>
      <c r="E48" s="69" t="s">
        <v>1671</v>
      </c>
      <c r="F48" s="128">
        <v>31</v>
      </c>
      <c r="G48" s="143" t="e">
        <f>+URBAN!#REF!</f>
        <v>#REF!</v>
      </c>
      <c r="I48" s="108" t="e">
        <f t="shared" si="0"/>
        <v>#REF!</v>
      </c>
      <c r="L48" s="73" t="s">
        <v>1704</v>
      </c>
      <c r="O48" s="126" t="e">
        <f>+O8</f>
        <v>#REF!</v>
      </c>
      <c r="P48" s="126" t="e">
        <f>+Q8</f>
        <v>#REF!</v>
      </c>
    </row>
    <row r="49" spans="1:16" x14ac:dyDescent="0.25">
      <c r="A49" s="69" t="s">
        <v>1673</v>
      </c>
      <c r="B49" s="128">
        <v>26</v>
      </c>
      <c r="C49" s="133" t="e">
        <f>+URBAN!#REF!</f>
        <v>#REF!</v>
      </c>
      <c r="E49" s="69" t="s">
        <v>1673</v>
      </c>
      <c r="F49" s="128">
        <v>26</v>
      </c>
      <c r="G49" s="143" t="e">
        <f>+URBAN!#REF!</f>
        <v>#REF!</v>
      </c>
      <c r="I49" s="108" t="e">
        <f t="shared" si="0"/>
        <v>#REF!</v>
      </c>
      <c r="L49" s="73" t="s">
        <v>1698</v>
      </c>
      <c r="O49" s="126" t="e">
        <f>+O9</f>
        <v>#REF!</v>
      </c>
      <c r="P49" s="126" t="e">
        <f>+Q9</f>
        <v>#REF!</v>
      </c>
    </row>
    <row r="50" spans="1:16" x14ac:dyDescent="0.25">
      <c r="A50" s="69" t="s">
        <v>1674</v>
      </c>
      <c r="B50" s="128">
        <v>18</v>
      </c>
      <c r="C50" s="133" t="e">
        <f>+URBAN!#REF!</f>
        <v>#REF!</v>
      </c>
      <c r="E50" s="69" t="s">
        <v>1674</v>
      </c>
      <c r="F50" s="128">
        <v>18</v>
      </c>
      <c r="G50" s="143" t="e">
        <f>+URBAN!#REF!</f>
        <v>#REF!</v>
      </c>
      <c r="I50" s="108" t="e">
        <f t="shared" si="0"/>
        <v>#REF!</v>
      </c>
      <c r="L50" s="73" t="s">
        <v>1701</v>
      </c>
      <c r="O50" s="126" t="e">
        <f>+O10</f>
        <v>#REF!</v>
      </c>
      <c r="P50" s="126" t="e">
        <f>+Q10</f>
        <v>#REF!</v>
      </c>
    </row>
    <row r="51" spans="1:16" ht="13.8" thickBot="1" x14ac:dyDescent="0.3">
      <c r="A51" s="70" t="s">
        <v>1675</v>
      </c>
      <c r="B51" s="129">
        <v>15</v>
      </c>
      <c r="C51" s="134" t="e">
        <f>+URBAN!#REF!</f>
        <v>#REF!</v>
      </c>
      <c r="E51" s="70" t="s">
        <v>1675</v>
      </c>
      <c r="F51" s="129">
        <v>15</v>
      </c>
      <c r="G51" s="144" t="e">
        <f>+URBAN!#REF!</f>
        <v>#REF!</v>
      </c>
      <c r="I51" s="108" t="e">
        <f t="shared" si="0"/>
        <v>#REF!</v>
      </c>
      <c r="L51" s="73" t="s">
        <v>1702</v>
      </c>
      <c r="O51" s="126" t="e">
        <f>+O11</f>
        <v>#REF!</v>
      </c>
      <c r="P51" s="126" t="e">
        <f>+Q11</f>
        <v>#REF!</v>
      </c>
    </row>
    <row r="52" spans="1:16" ht="13.8" thickBot="1" x14ac:dyDescent="0.3">
      <c r="A52" s="6"/>
      <c r="B52" s="88"/>
      <c r="C52" s="72" t="e">
        <f>SUM(C44:C51)</f>
        <v>#REF!</v>
      </c>
      <c r="D52" s="111"/>
      <c r="E52" s="113"/>
      <c r="F52" s="71"/>
      <c r="G52" s="72" t="e">
        <f>SUM(G44:G51)</f>
        <v>#REF!</v>
      </c>
      <c r="I52" s="72" t="e">
        <f>SUM(I44:I51)</f>
        <v>#REF!</v>
      </c>
      <c r="L52" s="73"/>
      <c r="O52" s="126"/>
      <c r="P52" s="126"/>
    </row>
    <row r="53" spans="1:16" x14ac:dyDescent="0.25">
      <c r="A53" s="68" t="s">
        <v>1676</v>
      </c>
      <c r="B53" s="130">
        <v>35</v>
      </c>
      <c r="C53" s="107" t="e">
        <f>+URBAN!#REF!</f>
        <v>#REF!</v>
      </c>
      <c r="E53" s="68" t="s">
        <v>1676</v>
      </c>
      <c r="F53" s="130">
        <v>35</v>
      </c>
      <c r="G53" s="109" t="e">
        <f>+URBAN!#REF!</f>
        <v>#REF!</v>
      </c>
      <c r="I53" s="108" t="e">
        <f t="shared" si="0"/>
        <v>#REF!</v>
      </c>
      <c r="L53" s="73"/>
      <c r="O53" s="126"/>
      <c r="P53" s="126"/>
    </row>
    <row r="54" spans="1:16" x14ac:dyDescent="0.25">
      <c r="A54" s="69" t="s">
        <v>1677</v>
      </c>
      <c r="B54" s="131">
        <v>32</v>
      </c>
      <c r="C54" s="133" t="e">
        <f>+URBAN!#REF!</f>
        <v>#REF!</v>
      </c>
      <c r="E54" s="69" t="s">
        <v>1677</v>
      </c>
      <c r="F54" s="131">
        <v>32</v>
      </c>
      <c r="G54" s="143" t="e">
        <f>+URBAN!#REF!</f>
        <v>#REF!</v>
      </c>
      <c r="I54" s="108" t="e">
        <f t="shared" si="0"/>
        <v>#REF!</v>
      </c>
      <c r="L54" s="73"/>
      <c r="O54" s="126"/>
      <c r="P54" s="126"/>
    </row>
    <row r="55" spans="1:16" x14ac:dyDescent="0.25">
      <c r="A55" s="69" t="s">
        <v>1678</v>
      </c>
      <c r="B55" s="131">
        <v>20</v>
      </c>
      <c r="C55" s="133" t="e">
        <f>+URBAN!#REF!</f>
        <v>#REF!</v>
      </c>
      <c r="E55" s="69" t="s">
        <v>1678</v>
      </c>
      <c r="F55" s="131">
        <v>20</v>
      </c>
      <c r="G55" s="143" t="e">
        <f>+URBAN!#REF!</f>
        <v>#REF!</v>
      </c>
      <c r="I55" s="108" t="e">
        <f t="shared" si="0"/>
        <v>#REF!</v>
      </c>
      <c r="O55" s="108" t="e">
        <f>SUM(O47:O54)</f>
        <v>#REF!</v>
      </c>
      <c r="P55" s="108" t="e">
        <f>SUM(P47:P54)</f>
        <v>#REF!</v>
      </c>
    </row>
    <row r="56" spans="1:16" x14ac:dyDescent="0.25">
      <c r="A56" s="69" t="s">
        <v>1679</v>
      </c>
      <c r="B56" s="131">
        <v>16</v>
      </c>
      <c r="C56" s="133" t="e">
        <f>+URBAN!#REF!</f>
        <v>#REF!</v>
      </c>
      <c r="E56" s="69" t="s">
        <v>1679</v>
      </c>
      <c r="F56" s="131">
        <v>16</v>
      </c>
      <c r="G56" s="143" t="e">
        <f>+URBAN!#REF!</f>
        <v>#REF!</v>
      </c>
      <c r="I56" s="108" t="e">
        <f t="shared" si="0"/>
        <v>#REF!</v>
      </c>
    </row>
    <row r="57" spans="1:16" x14ac:dyDescent="0.25">
      <c r="A57" s="69" t="s">
        <v>215</v>
      </c>
      <c r="B57" s="131">
        <v>8</v>
      </c>
      <c r="C57" s="133" t="e">
        <f>+URBAN!#REF!</f>
        <v>#REF!</v>
      </c>
      <c r="E57" s="69" t="s">
        <v>215</v>
      </c>
      <c r="F57" s="131">
        <v>8</v>
      </c>
      <c r="G57" s="143" t="e">
        <f>+URBAN!#REF!</f>
        <v>#REF!</v>
      </c>
      <c r="I57" s="108" t="e">
        <f t="shared" si="0"/>
        <v>#REF!</v>
      </c>
    </row>
    <row r="58" spans="1:16" x14ac:dyDescent="0.25">
      <c r="A58" s="69" t="s">
        <v>216</v>
      </c>
      <c r="B58" s="131">
        <v>30</v>
      </c>
      <c r="C58" s="133" t="e">
        <f>+URBAN!#REF!</f>
        <v>#REF!</v>
      </c>
      <c r="E58" s="69" t="s">
        <v>216</v>
      </c>
      <c r="F58" s="131">
        <v>30</v>
      </c>
      <c r="G58" s="143" t="e">
        <f>+URBAN!#REF!</f>
        <v>#REF!</v>
      </c>
      <c r="I58" s="108" t="e">
        <f t="shared" si="0"/>
        <v>#REF!</v>
      </c>
    </row>
    <row r="59" spans="1:16" x14ac:dyDescent="0.25">
      <c r="A59" s="69" t="s">
        <v>217</v>
      </c>
      <c r="B59" s="131">
        <v>22</v>
      </c>
      <c r="C59" s="133" t="e">
        <f>+URBAN!#REF!</f>
        <v>#REF!</v>
      </c>
      <c r="E59" s="69" t="s">
        <v>217</v>
      </c>
      <c r="F59" s="131">
        <v>22</v>
      </c>
      <c r="G59" s="143" t="e">
        <f>+URBAN!#REF!</f>
        <v>#REF!</v>
      </c>
      <c r="I59" s="108" t="e">
        <f t="shared" si="0"/>
        <v>#REF!</v>
      </c>
    </row>
    <row r="60" spans="1:16" x14ac:dyDescent="0.25">
      <c r="A60" s="69" t="s">
        <v>218</v>
      </c>
      <c r="B60" s="131">
        <v>17</v>
      </c>
      <c r="C60" s="133" t="e">
        <f>+URBAN!#REF!</f>
        <v>#REF!</v>
      </c>
      <c r="E60" s="69" t="s">
        <v>218</v>
      </c>
      <c r="F60" s="131">
        <v>17</v>
      </c>
      <c r="G60" s="143" t="e">
        <f>+URBAN!#REF!</f>
        <v>#REF!</v>
      </c>
      <c r="I60" s="108" t="e">
        <f t="shared" si="0"/>
        <v>#REF!</v>
      </c>
    </row>
    <row r="61" spans="1:16" x14ac:dyDescent="0.25">
      <c r="A61" s="69" t="s">
        <v>219</v>
      </c>
      <c r="B61" s="131">
        <v>12</v>
      </c>
      <c r="C61" s="133" t="e">
        <f>+URBAN!#REF!</f>
        <v>#REF!</v>
      </c>
      <c r="E61" s="69" t="s">
        <v>219</v>
      </c>
      <c r="F61" s="131">
        <v>12</v>
      </c>
      <c r="G61" s="143" t="e">
        <f>+URBAN!#REF!</f>
        <v>#REF!</v>
      </c>
      <c r="I61" s="108" t="e">
        <f t="shared" si="0"/>
        <v>#REF!</v>
      </c>
    </row>
    <row r="62" spans="1:16" ht="13.8" thickBot="1" x14ac:dyDescent="0.3">
      <c r="A62" s="70" t="s">
        <v>220</v>
      </c>
      <c r="B62" s="132">
        <v>6</v>
      </c>
      <c r="C62" s="134" t="e">
        <f>+URBAN!#REF!</f>
        <v>#REF!</v>
      </c>
      <c r="E62" s="70" t="s">
        <v>220</v>
      </c>
      <c r="F62" s="132">
        <v>6</v>
      </c>
      <c r="G62" s="144" t="e">
        <f>+URBAN!#REF!</f>
        <v>#REF!</v>
      </c>
      <c r="I62" s="108" t="e">
        <f t="shared" si="0"/>
        <v>#REF!</v>
      </c>
    </row>
    <row r="63" spans="1:16" ht="13.8" thickBot="1" x14ac:dyDescent="0.3">
      <c r="A63" s="6"/>
      <c r="B63" s="88"/>
      <c r="C63" s="72" t="e">
        <f>SUM(C53:C62)</f>
        <v>#REF!</v>
      </c>
      <c r="D63" s="111"/>
      <c r="E63" s="113"/>
      <c r="F63" s="71"/>
      <c r="G63" s="72" t="e">
        <f>SUM(G53:G62)</f>
        <v>#REF!</v>
      </c>
      <c r="I63" s="72" t="e">
        <f>SUM(I53:I62)</f>
        <v>#REF!</v>
      </c>
    </row>
    <row r="64" spans="1:16" x14ac:dyDescent="0.25">
      <c r="A64" s="135" t="s">
        <v>221</v>
      </c>
      <c r="B64" s="138">
        <v>10</v>
      </c>
      <c r="C64" s="107" t="e">
        <f>+URBAN!#REF!</f>
        <v>#REF!</v>
      </c>
      <c r="E64" s="68" t="s">
        <v>221</v>
      </c>
      <c r="F64" s="127">
        <v>10</v>
      </c>
      <c r="G64" s="110" t="e">
        <f>+URBAN!#REF!</f>
        <v>#REF!</v>
      </c>
      <c r="I64" s="108" t="e">
        <f t="shared" si="0"/>
        <v>#REF!</v>
      </c>
    </row>
    <row r="65" spans="1:9" x14ac:dyDescent="0.25">
      <c r="A65" s="136" t="s">
        <v>222</v>
      </c>
      <c r="B65" s="139">
        <v>4</v>
      </c>
      <c r="C65" s="133" t="e">
        <f>+URBAN!#REF!</f>
        <v>#REF!</v>
      </c>
      <c r="E65" s="69" t="s">
        <v>222</v>
      </c>
      <c r="F65" s="128">
        <v>4</v>
      </c>
      <c r="G65" s="141" t="e">
        <f>+URBAN!#REF!</f>
        <v>#REF!</v>
      </c>
      <c r="I65" s="108" t="e">
        <f t="shared" si="0"/>
        <v>#REF!</v>
      </c>
    </row>
    <row r="66" spans="1:9" x14ac:dyDescent="0.25">
      <c r="A66" s="136" t="s">
        <v>223</v>
      </c>
      <c r="B66" s="139">
        <v>9</v>
      </c>
      <c r="C66" s="133" t="e">
        <f>+URBAN!#REF!</f>
        <v>#REF!</v>
      </c>
      <c r="E66" s="69" t="s">
        <v>223</v>
      </c>
      <c r="F66" s="128">
        <v>9</v>
      </c>
      <c r="G66" s="141" t="e">
        <f>+URBAN!#REF!</f>
        <v>#REF!</v>
      </c>
      <c r="I66" s="108" t="e">
        <f t="shared" si="0"/>
        <v>#REF!</v>
      </c>
    </row>
    <row r="67" spans="1:9" ht="13.8" thickBot="1" x14ac:dyDescent="0.3">
      <c r="A67" s="137" t="s">
        <v>224</v>
      </c>
      <c r="B67" s="140">
        <v>3</v>
      </c>
      <c r="C67" s="134" t="e">
        <f>+URBAN!#REF!</f>
        <v>#REF!</v>
      </c>
      <c r="E67" s="70" t="s">
        <v>224</v>
      </c>
      <c r="F67" s="129">
        <v>3</v>
      </c>
      <c r="G67" s="142" t="e">
        <f>+URBAN!#REF!</f>
        <v>#REF!</v>
      </c>
      <c r="I67" s="108" t="e">
        <f t="shared" si="0"/>
        <v>#REF!</v>
      </c>
    </row>
    <row r="68" spans="1:9" ht="13.8" thickBot="1" x14ac:dyDescent="0.3">
      <c r="A68" s="6"/>
      <c r="B68" s="88"/>
      <c r="C68" s="72" t="e">
        <f>SUM(C64:C67)</f>
        <v>#REF!</v>
      </c>
      <c r="D68" s="111"/>
      <c r="E68" s="113"/>
      <c r="F68" s="71"/>
      <c r="G68" s="72" t="e">
        <f>SUM(G64:G67)</f>
        <v>#REF!</v>
      </c>
      <c r="I68" s="72" t="e">
        <f>SUM(I64:I67)</f>
        <v>#REF!</v>
      </c>
    </row>
    <row r="69" spans="1:9" x14ac:dyDescent="0.25">
      <c r="A69" s="68" t="s">
        <v>225</v>
      </c>
      <c r="B69" s="130">
        <v>29</v>
      </c>
      <c r="C69" s="107" t="e">
        <f>+URBAN!#REF!</f>
        <v>#REF!</v>
      </c>
      <c r="E69" s="68" t="s">
        <v>225</v>
      </c>
      <c r="F69" s="130">
        <v>29</v>
      </c>
      <c r="G69" s="110" t="e">
        <f>+URBAN!#REF!</f>
        <v>#REF!</v>
      </c>
      <c r="I69" s="108" t="e">
        <f t="shared" si="0"/>
        <v>#REF!</v>
      </c>
    </row>
    <row r="70" spans="1:9" x14ac:dyDescent="0.25">
      <c r="A70" s="69" t="s">
        <v>226</v>
      </c>
      <c r="B70" s="131">
        <v>21</v>
      </c>
      <c r="C70" s="133" t="e">
        <f>+URBAN!#REF!</f>
        <v>#REF!</v>
      </c>
      <c r="E70" s="69" t="s">
        <v>226</v>
      </c>
      <c r="F70" s="131">
        <v>21</v>
      </c>
      <c r="G70" s="141" t="e">
        <f>+URBAN!#REF!</f>
        <v>#REF!</v>
      </c>
      <c r="I70" s="108" t="e">
        <f t="shared" si="0"/>
        <v>#REF!</v>
      </c>
    </row>
    <row r="71" spans="1:9" x14ac:dyDescent="0.25">
      <c r="A71" s="69" t="s">
        <v>227</v>
      </c>
      <c r="B71" s="131">
        <v>14</v>
      </c>
      <c r="C71" s="133" t="e">
        <f>+URBAN!#REF!</f>
        <v>#REF!</v>
      </c>
      <c r="E71" s="69" t="s">
        <v>227</v>
      </c>
      <c r="F71" s="131">
        <v>14</v>
      </c>
      <c r="G71" s="141" t="e">
        <f>+URBAN!#REF!</f>
        <v>#REF!</v>
      </c>
      <c r="I71" s="108" t="e">
        <f t="shared" ref="I71:I78" si="7">SUM(G71-C71)</f>
        <v>#REF!</v>
      </c>
    </row>
    <row r="72" spans="1:9" x14ac:dyDescent="0.25">
      <c r="A72" s="69" t="s">
        <v>228</v>
      </c>
      <c r="B72" s="131">
        <v>7</v>
      </c>
      <c r="C72" s="133" t="e">
        <f>+URBAN!#REF!</f>
        <v>#REF!</v>
      </c>
      <c r="E72" s="69" t="s">
        <v>228</v>
      </c>
      <c r="F72" s="131">
        <v>7</v>
      </c>
      <c r="G72" s="141" t="e">
        <f>+URBAN!#REF!</f>
        <v>#REF!</v>
      </c>
      <c r="I72" s="108" t="e">
        <f t="shared" si="7"/>
        <v>#REF!</v>
      </c>
    </row>
    <row r="73" spans="1:9" x14ac:dyDescent="0.25">
      <c r="A73" s="69" t="s">
        <v>229</v>
      </c>
      <c r="B73" s="131">
        <v>2</v>
      </c>
      <c r="C73" s="133" t="e">
        <f>+URBAN!#REF!</f>
        <v>#REF!</v>
      </c>
      <c r="E73" s="69" t="s">
        <v>229</v>
      </c>
      <c r="F73" s="131">
        <v>2</v>
      </c>
      <c r="G73" s="141" t="e">
        <f>+URBAN!#REF!</f>
        <v>#REF!</v>
      </c>
      <c r="I73" s="108" t="e">
        <f t="shared" si="7"/>
        <v>#REF!</v>
      </c>
    </row>
    <row r="74" spans="1:9" x14ac:dyDescent="0.25">
      <c r="A74" s="69" t="s">
        <v>230</v>
      </c>
      <c r="B74" s="131">
        <v>23</v>
      </c>
      <c r="C74" s="133" t="e">
        <f>+URBAN!#REF!</f>
        <v>#REF!</v>
      </c>
      <c r="E74" s="69" t="s">
        <v>230</v>
      </c>
      <c r="F74" s="131">
        <v>23</v>
      </c>
      <c r="G74" s="141" t="e">
        <f>+URBAN!#REF!</f>
        <v>#REF!</v>
      </c>
      <c r="I74" s="108" t="e">
        <f t="shared" si="7"/>
        <v>#REF!</v>
      </c>
    </row>
    <row r="75" spans="1:9" x14ac:dyDescent="0.25">
      <c r="A75" s="69" t="s">
        <v>231</v>
      </c>
      <c r="B75" s="131">
        <v>19</v>
      </c>
      <c r="C75" s="133" t="e">
        <f>+URBAN!#REF!</f>
        <v>#REF!</v>
      </c>
      <c r="E75" s="69" t="s">
        <v>231</v>
      </c>
      <c r="F75" s="131">
        <v>19</v>
      </c>
      <c r="G75" s="141" t="e">
        <f>+URBAN!#REF!</f>
        <v>#REF!</v>
      </c>
      <c r="I75" s="108" t="e">
        <f t="shared" si="7"/>
        <v>#REF!</v>
      </c>
    </row>
    <row r="76" spans="1:9" x14ac:dyDescent="0.25">
      <c r="A76" s="69" t="s">
        <v>232</v>
      </c>
      <c r="B76" s="131">
        <v>11</v>
      </c>
      <c r="C76" s="133" t="e">
        <f>+URBAN!#REF!</f>
        <v>#REF!</v>
      </c>
      <c r="E76" s="69" t="s">
        <v>232</v>
      </c>
      <c r="F76" s="131">
        <v>11</v>
      </c>
      <c r="G76" s="141" t="e">
        <f>+URBAN!#REF!</f>
        <v>#REF!</v>
      </c>
      <c r="I76" s="108" t="e">
        <f t="shared" si="7"/>
        <v>#REF!</v>
      </c>
    </row>
    <row r="77" spans="1:9" x14ac:dyDescent="0.25">
      <c r="A77" s="69" t="s">
        <v>233</v>
      </c>
      <c r="B77" s="131">
        <v>5</v>
      </c>
      <c r="C77" s="133" t="e">
        <f>+URBAN!#REF!</f>
        <v>#REF!</v>
      </c>
      <c r="E77" s="69" t="s">
        <v>233</v>
      </c>
      <c r="F77" s="131">
        <v>5</v>
      </c>
      <c r="G77" s="141" t="e">
        <f>+URBAN!#REF!</f>
        <v>#REF!</v>
      </c>
      <c r="I77" s="108" t="e">
        <f t="shared" si="7"/>
        <v>#REF!</v>
      </c>
    </row>
    <row r="78" spans="1:9" ht="13.8" thickBot="1" x14ac:dyDescent="0.3">
      <c r="A78" s="70" t="s">
        <v>234</v>
      </c>
      <c r="B78" s="132">
        <v>1</v>
      </c>
      <c r="C78" s="134" t="e">
        <f>+URBAN!#REF!</f>
        <v>#REF!</v>
      </c>
      <c r="E78" s="70" t="s">
        <v>234</v>
      </c>
      <c r="F78" s="132">
        <v>1</v>
      </c>
      <c r="G78" s="142" t="e">
        <f>+URBAN!#REF!</f>
        <v>#REF!</v>
      </c>
      <c r="I78" s="108" t="e">
        <f t="shared" si="7"/>
        <v>#REF!</v>
      </c>
    </row>
    <row r="79" spans="1:9" x14ac:dyDescent="0.25">
      <c r="A79" s="6"/>
      <c r="B79" s="88"/>
      <c r="C79" s="72" t="e">
        <f>SUM(C69:C78)</f>
        <v>#REF!</v>
      </c>
      <c r="D79" s="115"/>
      <c r="E79" s="113"/>
      <c r="F79" s="71"/>
      <c r="G79" s="72" t="e">
        <f>SUM(G69:G78)</f>
        <v>#REF!</v>
      </c>
      <c r="I79" s="72" t="e">
        <f>SUM(I69:I78)</f>
        <v>#REF!</v>
      </c>
    </row>
    <row r="80" spans="1:9" x14ac:dyDescent="0.25">
      <c r="A80" s="6"/>
      <c r="B80" s="7"/>
      <c r="C80" s="108" t="e">
        <f>SUM(C15+C30+C34+C43+C52+C63+C68+C79)</f>
        <v>#REF!</v>
      </c>
      <c r="E80" s="6"/>
      <c r="F80" s="7"/>
      <c r="G80" s="108" t="e">
        <f>SUM(G15+G30+G34+G43+G52+G63+G68+G79)</f>
        <v>#REF!</v>
      </c>
      <c r="I80" s="108" t="e">
        <f>SUM(I15+I30+I34+I43+I52+I63+I68+I79)</f>
        <v>#REF!</v>
      </c>
    </row>
  </sheetData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PDPM Classification</vt:lpstr>
      <vt:lpstr>Client Entry</vt:lpstr>
      <vt:lpstr>URBAN</vt:lpstr>
      <vt:lpstr>URBAN Wage Ind FY 12</vt:lpstr>
      <vt:lpstr>RURAL Wage Ind FY 12</vt:lpstr>
      <vt:lpstr>66 RUG's by Weight</vt:lpstr>
      <vt:lpstr>66 RUGS's by Nsg Wgt</vt:lpstr>
      <vt:lpstr>Rural Case Mix</vt:lpstr>
      <vt:lpstr>Urban Revenue</vt:lpstr>
      <vt:lpstr>Rural Revenue</vt:lpstr>
      <vt:lpstr>Sheet1</vt:lpstr>
      <vt:lpstr>URBAN Total CM-WA Calculation</vt:lpstr>
      <vt:lpstr>URBAN Rates</vt:lpstr>
      <vt:lpstr>RURAL</vt:lpstr>
      <vt:lpstr>RURAL Total CM-WA Calculation</vt:lpstr>
      <vt:lpstr>RURAL Rates</vt:lpstr>
      <vt:lpstr>URBAN!Print_Area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 SNF PPS Rate Claculation Tool (2)</dc:title>
  <dc:creator>Department Advocacy</dc:creator>
  <cp:lastModifiedBy>Jessica Aasen</cp:lastModifiedBy>
  <cp:lastPrinted>2019-10-30T15:47:17Z</cp:lastPrinted>
  <dcterms:created xsi:type="dcterms:W3CDTF">2004-08-05T12:42:37Z</dcterms:created>
  <dcterms:modified xsi:type="dcterms:W3CDTF">2024-09-25T19:07:47Z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5206</vt:i4>
  </property>
  <property fmtid="{D5CDD505-2E9C-101B-9397-08002B2CF9AE}" pid="3" name="EktContentLanguage">
    <vt:i4>1033</vt:i4>
  </property>
  <property fmtid="{D5CDD505-2E9C-101B-9397-08002B2CF9AE}" pid="4" name="EktFolderId">
    <vt:i4>756</vt:i4>
  </property>
  <property fmtid="{D5CDD505-2E9C-101B-9397-08002B2CF9AE}" pid="5" name="EktQuickLink">
    <vt:lpwstr>javascript:void window.open('/WorkArea/showcontent.aspx?id=5206','showcontent','toolbar=0,location=0,directories=0,status=0,menubar=0,scrollbars=1,resizable=1,width=700,height=600')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/>
  </property>
  <property fmtid="{D5CDD505-2E9C-101B-9397-08002B2CF9AE}" pid="9" name="EktExpiryType">
    <vt:i4>1</vt:i4>
  </property>
  <property fmtid="{D5CDD505-2E9C-101B-9397-08002B2CF9AE}" pid="10" name="EktDateCreated">
    <vt:filetime>2008-10-01T17:07:50Z</vt:filetime>
  </property>
  <property fmtid="{D5CDD505-2E9C-101B-9397-08002B2CF9AE}" pid="11" name="EktDateModified">
    <vt:filetime>2008-10-01T17:07:51Z</vt:filetime>
  </property>
  <property fmtid="{D5CDD505-2E9C-101B-9397-08002B2CF9AE}" pid="12" name="EktTaxCategory">
    <vt:lpwstr/>
  </property>
  <property fmtid="{D5CDD505-2E9C-101B-9397-08002B2CF9AE}" pid="13" name="EktCmsSize">
    <vt:i4>237568</vt:i4>
  </property>
  <property fmtid="{D5CDD505-2E9C-101B-9397-08002B2CF9AE}" pid="14" name="EktSearchable">
    <vt:i4>1</vt:i4>
  </property>
  <property fmtid="{D5CDD505-2E9C-101B-9397-08002B2CF9AE}" pid="15" name="EktEDescription">
    <vt:lpwstr>&amp;lt;p&amp;gt;&amp;#160;2009 SNF PPS Rate Claculation Tool&amp;lt;/p&amp;gt;</vt:lpwstr>
  </property>
</Properties>
</file>