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642/Freigegebene Dokumente/POWTECH TECHNOPHARM/POWTECH TECHNOPHARM 2026/1_Vertrieb/Vertriebsunterlagen/Kalkulationen für Website/"/>
    </mc:Choice>
  </mc:AlternateContent>
  <xr:revisionPtr revIDLastSave="31" documentId="8_{01503735-C51A-442A-9F18-FC9E6FC61A47}" xr6:coauthVersionLast="47" xr6:coauthVersionMax="47" xr10:uidLastSave="{F3C27EC1-9095-4D7F-BD1A-2859B93C2ABC}"/>
  <bookViews>
    <workbookView xWindow="-120" yWindow="-120" windowWidth="29040" windowHeight="17520" xr2:uid="{00000000-000D-0000-FFFF-FFFF00000000}"/>
  </bookViews>
  <sheets>
    <sheet name="Deutsch" sheetId="1" r:id="rId1"/>
    <sheet name="DropDown" sheetId="3" state="hidden" r:id="rId2"/>
    <sheet name="Vorlage Bilder Standbau" sheetId="4" state="hidden" r:id="rId3"/>
  </sheets>
  <definedNames>
    <definedName name="_xlnm.Print_Area" localSheetId="0">Deutsch!$A$1:$M$36</definedName>
    <definedName name="Z_028D363B_29C8_43E5_828B_5B5C239ABCB7_.wvu.Cols" localSheetId="0" hidden="1">Deutsch!$K:$L,Deutsch!$Q:$S</definedName>
    <definedName name="Z_028D363B_29C8_43E5_828B_5B5C239ABCB7_.wvu.PrintArea" localSheetId="0" hidden="1">Deutsch!$A$1:$M$36</definedName>
    <definedName name="Z_028D363B_29C8_43E5_828B_5B5C239ABCB7_.wvu.Rows" localSheetId="0" hidden="1">Deutsch!$6:$6,Deutsch!$32:$34</definedName>
    <definedName name="Z_41CE2737_3F33_45D4_9A5B_FEF61FEC26BB_.wvu.Cols" localSheetId="0" hidden="1">Deutsch!$K:$L,Deutsch!$Q:$S</definedName>
    <definedName name="Z_41CE2737_3F33_45D4_9A5B_FEF61FEC26BB_.wvu.PrintArea" localSheetId="0" hidden="1">Deutsch!$A$1:$M$36</definedName>
    <definedName name="Z_41CE2737_3F33_45D4_9A5B_FEF61FEC26BB_.wvu.Rows" localSheetId="0" hidden="1">Deutsch!$6:$6,Deutsch!$32:$34</definedName>
    <definedName name="Z_7591191C_1CA9_4972_9010_ACE08669645F_.wvu.Cols" localSheetId="0" hidden="1">Deutsch!$K:$L,Deutsch!$Q:$S</definedName>
    <definedName name="Z_7591191C_1CA9_4972_9010_ACE08669645F_.wvu.PrintArea" localSheetId="0" hidden="1">Deutsch!$A$1:$M$36</definedName>
    <definedName name="Z_7591191C_1CA9_4972_9010_ACE08669645F_.wvu.Rows" localSheetId="0" hidden="1">Deutsch!$6:$6,Deutsch!$32:$34</definedName>
  </definedNames>
  <calcPr calcId="191029" fullPrecision="0"/>
  <customWorkbookViews>
    <customWorkbookView name="Christina Teichert - Persönliche Ansicht" guid="{7591191C-1CA9-4972-9010-ACE08669645F}" mergeInterval="0" personalView="1" maximized="1" windowWidth="1680" windowHeight="805" activeSheetId="2"/>
    <customWorkbookView name="Teichert, Christina - Persönliche Ansicht" guid="{41CE2737-3F33-45D4-9A5B-FEF61FEC26BB}" mergeInterval="0" personalView="1" maximized="1" windowWidth="1680" windowHeight="825" activeSheetId="2"/>
    <customWorkbookView name="Franz, Daniela - Persönliche Ansicht" guid="{028D363B-29C8-43E5-828B-5B5C239ABCB7}" mergeInterval="0" personalView="1" maximized="1" windowWidth="1280" windowHeight="77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E22" i="1"/>
  <c r="C14" i="1"/>
  <c r="C11" i="1"/>
  <c r="E26" i="1"/>
  <c r="F14" i="1"/>
  <c r="H10" i="1"/>
  <c r="G10" i="1"/>
  <c r="C13" i="1" l="1"/>
  <c r="F13" i="1" s="1"/>
  <c r="E10" i="1" l="1"/>
  <c r="C27" i="1" l="1"/>
  <c r="E27" i="1" s="1"/>
  <c r="E11" i="1"/>
  <c r="G11" i="1" s="1"/>
  <c r="F10" i="1"/>
  <c r="F11" i="1" l="1"/>
  <c r="H11" i="1" l="1"/>
  <c r="I21" i="1" l="1"/>
  <c r="I7" i="1" l="1"/>
  <c r="E11" i="3" l="1"/>
  <c r="E10" i="3"/>
  <c r="I14" i="1"/>
  <c r="C23" i="1"/>
  <c r="E23" i="1" s="1"/>
  <c r="C16" i="1"/>
  <c r="H13" i="1" l="1"/>
  <c r="G13" i="1"/>
  <c r="E13" i="1"/>
  <c r="E14" i="1"/>
  <c r="H14" i="1"/>
  <c r="G14" i="1"/>
  <c r="H15" i="1" l="1"/>
  <c r="H16" i="1" s="1"/>
  <c r="E15" i="1"/>
  <c r="G15" i="1"/>
  <c r="G16" i="1" s="1"/>
  <c r="G17" i="1" s="1"/>
  <c r="F15" i="1"/>
  <c r="E16" i="1" l="1"/>
  <c r="E17" i="1" s="1"/>
  <c r="E24" i="1" s="1"/>
  <c r="G28" i="1"/>
  <c r="G24" i="1"/>
  <c r="F16" i="1"/>
  <c r="F17" i="1" s="1"/>
  <c r="H17" i="1"/>
  <c r="H24" i="1" s="1"/>
  <c r="E28" i="1" l="1"/>
  <c r="F28" i="1"/>
  <c r="F24" i="1"/>
  <c r="H28" i="1"/>
</calcChain>
</file>

<file path=xl/sharedStrings.xml><?xml version="1.0" encoding="utf-8"?>
<sst xmlns="http://schemas.openxmlformats.org/spreadsheetml/2006/main" count="75" uniqueCount="62">
  <si>
    <t>Mietpreis für Standfläche</t>
  </si>
  <si>
    <t>+ Mehrwertsteuer</t>
  </si>
  <si>
    <t>www.auma.de</t>
  </si>
  <si>
    <t>pro m²</t>
  </si>
  <si>
    <t>www.standkonfigurator.de</t>
  </si>
  <si>
    <t>Standfläche in m²</t>
  </si>
  <si>
    <t>Blockstand</t>
  </si>
  <si>
    <t>Kopfstand</t>
  </si>
  <si>
    <t>Eckstand</t>
  </si>
  <si>
    <t>Reihenstand</t>
  </si>
  <si>
    <t>Mehrwertsteuer</t>
  </si>
  <si>
    <t>Stück</t>
  </si>
  <si>
    <t>-auswählen-</t>
  </si>
  <si>
    <t>Mwst.</t>
  </si>
  <si>
    <t>AUMA-Beitrag</t>
  </si>
  <si>
    <t>www.auma.de/en/</t>
  </si>
  <si>
    <t>-choose-</t>
  </si>
  <si>
    <t>JUNO</t>
  </si>
  <si>
    <t>MARS</t>
  </si>
  <si>
    <t>MERKUR</t>
  </si>
  <si>
    <t>PALLAS</t>
  </si>
  <si>
    <t xml:space="preserve">ERDE </t>
  </si>
  <si>
    <t>MOND</t>
  </si>
  <si>
    <t>Veranstaltungsname 1</t>
  </si>
  <si>
    <t>Veranstaltungsname 2</t>
  </si>
  <si>
    <t>Bitte Auswahl treffen</t>
  </si>
  <si>
    <t>Entsorgungsservice Laufzeit</t>
  </si>
  <si>
    <t>Veranstaltungswebseite</t>
  </si>
  <si>
    <t>AUMA</t>
  </si>
  <si>
    <t>Standkonfigurator</t>
  </si>
  <si>
    <t>Marketing-Services</t>
  </si>
  <si>
    <t>Anzahl Mitaussteller</t>
  </si>
  <si>
    <t>Mitausstellergebühr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</si>
  <si>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</si>
  <si>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</si>
  <si>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r>
      <t>Entsorgungsservice Laufzeit</t>
    </r>
    <r>
      <rPr>
        <sz val="8"/>
        <color theme="1"/>
        <rFont val="Arial"/>
        <family val="2"/>
      </rPr>
      <t xml:space="preserve"> (bis zu einer max. Fläche von 500m²)</t>
    </r>
  </si>
  <si>
    <r>
      <rPr>
        <sz val="10"/>
        <color theme="1"/>
        <rFont val="Arial"/>
        <family val="2"/>
      </rPr>
      <t>Gesamtbetrag Beteiligung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ohne Standbau/netto</t>
    </r>
  </si>
  <si>
    <r>
      <t xml:space="preserve">Gesamtbetrag Beteiligung </t>
    </r>
    <r>
      <rPr>
        <sz val="8"/>
        <color theme="1"/>
        <rFont val="Arial"/>
        <family val="2"/>
      </rPr>
      <t>ohne Standbau/brutto</t>
    </r>
  </si>
  <si>
    <r>
      <t>Beispiele mit Miet-Komplettständen</t>
    </r>
    <r>
      <rPr>
        <sz val="8"/>
        <color theme="1"/>
        <rFont val="Arial"/>
        <family val="2"/>
      </rPr>
      <t>*</t>
    </r>
  </si>
  <si>
    <t>Company &amp; Product Paket</t>
  </si>
  <si>
    <r>
      <t xml:space="preserve">Gesamtbetrag Beteiligung </t>
    </r>
    <r>
      <rPr>
        <sz val="8"/>
        <color theme="1"/>
        <rFont val="Arial"/>
        <family val="2"/>
      </rPr>
      <t>mit Standbau/brutto</t>
    </r>
  </si>
  <si>
    <t>ja</t>
  </si>
  <si>
    <t>nein</t>
  </si>
  <si>
    <t>yes</t>
  </si>
  <si>
    <t>no</t>
  </si>
  <si>
    <t>Aussteller aus Deutschland 19% ; Andere 0%</t>
  </si>
  <si>
    <t>www.itsa365.de/application</t>
  </si>
  <si>
    <t xml:space="preserve">THETYS </t>
  </si>
  <si>
    <t>HELIOS</t>
  </si>
  <si>
    <r>
      <t xml:space="preserve">HELIOS </t>
    </r>
    <r>
      <rPr>
        <sz val="10"/>
        <color theme="1"/>
        <rFont val="Arial"/>
        <family val="2"/>
      </rPr>
      <t xml:space="preserve">netto </t>
    </r>
    <r>
      <rPr>
        <sz val="8"/>
        <color theme="1"/>
        <rFont val="Arial"/>
        <family val="2"/>
      </rPr>
      <t>(Mindestgröße 15m²)</t>
    </r>
  </si>
  <si>
    <t>* Bitten bestellen Sie Ihren Miet-Komplettstand unter www.standkonfigurator.de</t>
  </si>
  <si>
    <r>
      <rPr>
        <b/>
        <sz val="8"/>
        <color theme="1"/>
        <rFont val="Arial"/>
        <family val="2"/>
      </rPr>
      <t>Achtung:</t>
    </r>
    <r>
      <rPr>
        <sz val="8"/>
        <color theme="1"/>
        <rFont val="Arial"/>
        <family val="2"/>
      </rPr>
      <t xml:space="preserve">
Kopf- und Blockstände sind nur bei größeren Flächen möglich!
Spesen, Personal- und Transportkosten können von uns nicht kallkuliert werden.
</t>
    </r>
    <r>
      <rPr>
        <b/>
        <sz val="8"/>
        <color theme="1"/>
        <rFont val="Arial"/>
        <family val="2"/>
      </rPr>
      <t>Mindeststandgröße sind 12 m²</t>
    </r>
    <r>
      <rPr>
        <sz val="8"/>
        <color theme="1"/>
        <rFont val="Arial"/>
        <family val="2"/>
      </rPr>
      <t xml:space="preserve"> (s. Punkt 7 Besondere Teilnahmebedingungen)
</t>
    </r>
    <r>
      <rPr>
        <b/>
        <sz val="8"/>
        <color theme="1"/>
        <rFont val="Arial"/>
        <family val="2"/>
      </rPr>
      <t>Die Preiskalkulation ist unverbindlich und alle Angaben ohne Gewähr.</t>
    </r>
    <r>
      <rPr>
        <sz val="8"/>
        <color theme="1"/>
        <rFont val="Arial"/>
        <family val="2"/>
      </rPr>
      <t xml:space="preserve">
</t>
    </r>
  </si>
  <si>
    <t>weitere obligatorische Pakete</t>
  </si>
  <si>
    <t>hier anmelden</t>
  </si>
  <si>
    <t>29.09. - 01.10.2026</t>
  </si>
  <si>
    <r>
      <t xml:space="preserve">Komplettpreise inkl. Strom </t>
    </r>
    <r>
      <rPr>
        <b/>
        <sz val="8"/>
        <color theme="1"/>
        <rFont val="Arial"/>
        <family val="2"/>
      </rPr>
      <t>07.09.2026 eingehen</t>
    </r>
    <r>
      <rPr>
        <sz val="8"/>
        <color theme="1"/>
        <rFont val="Arial"/>
        <family val="2"/>
      </rPr>
      <t>, werden mit einem Expresszuschlag in Höhe von 25% berechnet - mindestens jedoch EUR 10 je Auftrag.</t>
    </r>
  </si>
  <si>
    <t>Preiskalkulation
Frühbucherpreis (gültig bis 31.03.2026)</t>
  </si>
  <si>
    <r>
      <t>Reihenstand</t>
    </r>
    <r>
      <rPr>
        <sz val="8"/>
        <color theme="1"/>
        <rFont val="Arial"/>
        <family val="2"/>
      </rPr>
      <t xml:space="preserve"> 
(251,00 €/m²)</t>
    </r>
  </si>
  <si>
    <r>
      <t>Eckstand</t>
    </r>
    <r>
      <rPr>
        <sz val="8"/>
        <color theme="1"/>
        <rFont val="Arial"/>
        <family val="2"/>
      </rPr>
      <t xml:space="preserve">  
(281,00 €/m²)</t>
    </r>
  </si>
  <si>
    <r>
      <t xml:space="preserve">Kopfstand  </t>
    </r>
    <r>
      <rPr>
        <sz val="8"/>
        <color theme="1"/>
        <rFont val="Arial"/>
        <family val="2"/>
      </rPr>
      <t xml:space="preserve"> 
(299,00 €/m²)</t>
    </r>
  </si>
  <si>
    <r>
      <t xml:space="preserve">Blockstand  </t>
    </r>
    <r>
      <rPr>
        <sz val="8"/>
        <color theme="1"/>
        <rFont val="Arial"/>
        <family val="2"/>
      </rPr>
      <t xml:space="preserve"> 
(309,00 €/m²)</t>
    </r>
  </si>
  <si>
    <r>
      <t>PALLAS</t>
    </r>
    <r>
      <rPr>
        <sz val="10"/>
        <color theme="1"/>
        <rFont val="Arial"/>
        <family val="2"/>
      </rPr>
      <t xml:space="preserve"> netto </t>
    </r>
    <r>
      <rPr>
        <sz val="8"/>
        <color theme="1"/>
        <rFont val="Arial"/>
        <family val="2"/>
      </rPr>
      <t>(Mindestgröße 12m²)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</si>
</sst>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sz val="8"/>
      <color theme="3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C1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5" fillId="0" borderId="0" xfId="0" applyFont="1"/>
    <xf numFmtId="44" fontId="0" fillId="0" borderId="0" xfId="3" applyFont="1"/>
    <xf numFmtId="0" fontId="5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5" fillId="0" borderId="0" xfId="0" quotePrefix="1" applyFont="1" applyAlignment="1">
      <alignment horizontal="right" vertical="top"/>
    </xf>
    <xf numFmtId="0" fontId="6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7" borderId="0" xfId="0" quotePrefix="1" applyFont="1" applyFill="1" applyAlignment="1">
      <alignment horizontal="right" vertical="top"/>
    </xf>
    <xf numFmtId="0" fontId="6" fillId="7" borderId="0" xfId="1" applyFill="1" applyAlignment="1" applyProtection="1">
      <alignment horizontal="right" vertical="center"/>
    </xf>
    <xf numFmtId="0" fontId="6" fillId="7" borderId="0" xfId="1" applyFill="1" applyAlignment="1" applyProtection="1">
      <alignment horizontal="right" vertical="top"/>
    </xf>
    <xf numFmtId="0" fontId="1" fillId="0" borderId="0" xfId="0" quotePrefix="1" applyFont="1" applyAlignment="1">
      <alignment horizontal="right" vertical="top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2" fillId="6" borderId="0" xfId="0" applyFont="1" applyFill="1"/>
    <xf numFmtId="0" fontId="0" fillId="6" borderId="0" xfId="0" applyFill="1"/>
    <xf numFmtId="0" fontId="2" fillId="9" borderId="0" xfId="0" applyFont="1" applyFill="1"/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10" fillId="2" borderId="0" xfId="0" applyFont="1" applyFill="1"/>
    <xf numFmtId="0" fontId="10" fillId="0" borderId="0" xfId="0" applyFont="1"/>
    <xf numFmtId="10" fontId="10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0" xfId="0" quotePrefix="1" applyFont="1" applyFill="1" applyAlignment="1">
      <alignment horizontal="left" vertical="center" indent="2"/>
    </xf>
    <xf numFmtId="0" fontId="10" fillId="2" borderId="5" xfId="1" applyFont="1" applyFill="1" applyBorder="1" applyAlignment="1" applyProtection="1">
      <alignment horizontal="right"/>
    </xf>
    <xf numFmtId="0" fontId="14" fillId="2" borderId="0" xfId="1" applyFont="1" applyFill="1" applyBorder="1" applyAlignment="1" applyProtection="1"/>
    <xf numFmtId="0" fontId="10" fillId="2" borderId="0" xfId="1" applyFont="1" applyFill="1" applyBorder="1" applyAlignment="1" applyProtection="1">
      <alignment horizontal="right"/>
    </xf>
    <xf numFmtId="0" fontId="10" fillId="2" borderId="7" xfId="0" applyFont="1" applyFill="1" applyBorder="1"/>
    <xf numFmtId="0" fontId="10" fillId="0" borderId="5" xfId="1" applyFont="1" applyBorder="1" applyAlignment="1" applyProtection="1"/>
    <xf numFmtId="0" fontId="13" fillId="0" borderId="0" xfId="3" applyNumberFormat="1" applyFont="1" applyFill="1" applyBorder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protection hidden="1"/>
    </xf>
    <xf numFmtId="0" fontId="10" fillId="2" borderId="0" xfId="0" applyFont="1" applyFill="1" applyAlignment="1">
      <alignment horizontal="left" vertical="center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0" xfId="1" applyFont="1" applyFill="1" applyBorder="1" applyAlignment="1" applyProtection="1">
      <alignment horizontal="left" vertical="center"/>
      <protection hidden="1"/>
    </xf>
    <xf numFmtId="44" fontId="12" fillId="2" borderId="9" xfId="3" applyFont="1" applyFill="1" applyBorder="1" applyAlignment="1" applyProtection="1">
      <alignment horizontal="right"/>
      <protection hidden="1"/>
    </xf>
    <xf numFmtId="44" fontId="12" fillId="2" borderId="0" xfId="3" applyFont="1" applyFill="1" applyBorder="1" applyAlignment="1" applyProtection="1">
      <alignment horizontal="right"/>
      <protection hidden="1"/>
    </xf>
    <xf numFmtId="44" fontId="12" fillId="2" borderId="0" xfId="3" applyFont="1" applyFill="1" applyBorder="1" applyAlignment="1" applyProtection="1">
      <protection hidden="1"/>
    </xf>
    <xf numFmtId="44" fontId="12" fillId="6" borderId="0" xfId="3" applyFont="1" applyFill="1" applyBorder="1" applyAlignment="1" applyProtection="1"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44" fontId="12" fillId="2" borderId="5" xfId="3" applyFont="1" applyFill="1" applyBorder="1" applyAlignment="1" applyProtection="1">
      <alignment horizontal="right"/>
      <protection hidden="1"/>
    </xf>
    <xf numFmtId="44" fontId="12" fillId="2" borderId="5" xfId="3" applyFont="1" applyFill="1" applyBorder="1" applyAlignment="1" applyProtection="1">
      <protection hidden="1"/>
    </xf>
    <xf numFmtId="0" fontId="10" fillId="2" borderId="5" xfId="1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left"/>
      <protection hidden="1"/>
    </xf>
    <xf numFmtId="44" fontId="15" fillId="0" borderId="0" xfId="3" applyFont="1" applyFill="1" applyBorder="1" applyAlignment="1" applyProtection="1">
      <alignment horizontal="right"/>
      <protection hidden="1"/>
    </xf>
    <xf numFmtId="44" fontId="15" fillId="0" borderId="0" xfId="3" applyFont="1" applyFill="1" applyBorder="1" applyAlignment="1" applyProtection="1">
      <protection hidden="1"/>
    </xf>
    <xf numFmtId="0" fontId="10" fillId="2" borderId="5" xfId="0" applyFont="1" applyFill="1" applyBorder="1"/>
    <xf numFmtId="0" fontId="10" fillId="2" borderId="8" xfId="0" applyFont="1" applyFill="1" applyBorder="1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44" fontId="10" fillId="0" borderId="0" xfId="3" applyFont="1" applyFill="1" applyBorder="1" applyAlignment="1">
      <alignment horizontal="right" vertical="top"/>
    </xf>
    <xf numFmtId="0" fontId="10" fillId="0" borderId="0" xfId="0" applyFont="1" applyAlignment="1">
      <alignment horizontal="right" vertical="center"/>
    </xf>
    <xf numFmtId="9" fontId="9" fillId="7" borderId="0" xfId="2" applyFont="1" applyFill="1" applyAlignment="1">
      <alignment horizontal="right" vertical="top"/>
    </xf>
    <xf numFmtId="9" fontId="9" fillId="0" borderId="0" xfId="0" applyNumberFormat="1" applyFont="1" applyAlignment="1">
      <alignment horizontal="right" vertical="center"/>
    </xf>
    <xf numFmtId="0" fontId="9" fillId="10" borderId="12" xfId="0" applyFont="1" applyFill="1" applyBorder="1" applyAlignment="1" applyProtection="1">
      <alignment horizontal="center" vertical="center"/>
      <protection locked="0"/>
    </xf>
    <xf numFmtId="10" fontId="18" fillId="2" borderId="0" xfId="0" applyNumberFormat="1" applyFont="1" applyFill="1" applyAlignment="1">
      <alignment horizontal="right" vertical="center"/>
    </xf>
    <xf numFmtId="0" fontId="16" fillId="2" borderId="0" xfId="0" applyFont="1" applyFill="1" applyProtection="1">
      <protection hidden="1"/>
    </xf>
    <xf numFmtId="44" fontId="20" fillId="2" borderId="0" xfId="3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16" fillId="2" borderId="12" xfId="0" applyFont="1" applyFill="1" applyBorder="1" applyAlignment="1" applyProtection="1">
      <alignment horizontal="center" vertical="center" textRotation="45" wrapText="1"/>
      <protection hidden="1"/>
    </xf>
    <xf numFmtId="0" fontId="16" fillId="3" borderId="11" xfId="0" applyFont="1" applyFill="1" applyBorder="1" applyAlignment="1" applyProtection="1">
      <alignment horizontal="center" vertical="center" textRotation="45" wrapText="1"/>
      <protection hidden="1"/>
    </xf>
    <xf numFmtId="0" fontId="16" fillId="4" borderId="13" xfId="0" applyFont="1" applyFill="1" applyBorder="1" applyAlignment="1" applyProtection="1">
      <alignment horizontal="center" vertical="center" textRotation="45" wrapText="1"/>
      <protection hidden="1"/>
    </xf>
    <xf numFmtId="0" fontId="16" fillId="5" borderId="11" xfId="0" applyFont="1" applyFill="1" applyBorder="1" applyAlignment="1" applyProtection="1">
      <alignment horizontal="center" vertical="center" textRotation="45" wrapText="1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44" fontId="20" fillId="2" borderId="0" xfId="3" applyFont="1" applyFill="1" applyBorder="1" applyAlignment="1" applyProtection="1">
      <alignment horizontal="right"/>
      <protection hidden="1"/>
    </xf>
    <xf numFmtId="44" fontId="20" fillId="2" borderId="15" xfId="3" applyFont="1" applyFill="1" applyBorder="1" applyAlignment="1" applyProtection="1">
      <protection hidden="1"/>
    </xf>
    <xf numFmtId="44" fontId="20" fillId="3" borderId="15" xfId="3" applyFont="1" applyFill="1" applyBorder="1" applyAlignment="1" applyProtection="1">
      <protection hidden="1"/>
    </xf>
    <xf numFmtId="44" fontId="20" fillId="4" borderId="15" xfId="3" applyFont="1" applyFill="1" applyBorder="1" applyAlignment="1" applyProtection="1">
      <protection hidden="1"/>
    </xf>
    <xf numFmtId="0" fontId="9" fillId="2" borderId="7" xfId="0" applyFont="1" applyFill="1" applyBorder="1"/>
    <xf numFmtId="44" fontId="16" fillId="2" borderId="0" xfId="3" applyFont="1" applyFill="1" applyProtection="1"/>
    <xf numFmtId="9" fontId="9" fillId="2" borderId="0" xfId="0" applyNumberFormat="1" applyFont="1" applyFill="1"/>
    <xf numFmtId="0" fontId="9" fillId="0" borderId="0" xfId="0" applyFont="1"/>
    <xf numFmtId="44" fontId="20" fillId="2" borderId="1" xfId="3" applyFont="1" applyFill="1" applyBorder="1" applyAlignment="1" applyProtection="1">
      <protection hidden="1"/>
    </xf>
    <xf numFmtId="44" fontId="20" fillId="3" borderId="1" xfId="3" applyFont="1" applyFill="1" applyBorder="1" applyAlignment="1" applyProtection="1">
      <alignment horizontal="left" vertical="center"/>
      <protection hidden="1"/>
    </xf>
    <xf numFmtId="44" fontId="20" fillId="4" borderId="1" xfId="3" applyFont="1" applyFill="1" applyBorder="1" applyAlignment="1" applyProtection="1">
      <alignment horizontal="left" vertical="center"/>
      <protection hidden="1"/>
    </xf>
    <xf numFmtId="44" fontId="20" fillId="5" borderId="1" xfId="3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44" fontId="20" fillId="2" borderId="0" xfId="3" applyFont="1" applyFill="1" applyBorder="1" applyAlignment="1" applyProtection="1">
      <alignment horizontal="right" vertical="center"/>
      <protection hidden="1"/>
    </xf>
    <xf numFmtId="44" fontId="20" fillId="2" borderId="1" xfId="3" applyFont="1" applyFill="1" applyBorder="1" applyAlignment="1" applyProtection="1">
      <alignment horizontal="left" vertical="center"/>
      <protection hidden="1"/>
    </xf>
    <xf numFmtId="0" fontId="16" fillId="2" borderId="9" xfId="0" applyFont="1" applyFill="1" applyBorder="1" applyProtection="1">
      <protection hidden="1"/>
    </xf>
    <xf numFmtId="0" fontId="9" fillId="2" borderId="0" xfId="0" quotePrefix="1" applyFont="1" applyFill="1" applyProtection="1">
      <protection hidden="1"/>
    </xf>
    <xf numFmtId="9" fontId="20" fillId="2" borderId="0" xfId="3" applyNumberFormat="1" applyFont="1" applyFill="1" applyBorder="1" applyAlignment="1" applyProtection="1">
      <alignment horizontal="right"/>
      <protection hidden="1"/>
    </xf>
    <xf numFmtId="44" fontId="20" fillId="3" borderId="1" xfId="3" applyFont="1" applyFill="1" applyBorder="1" applyAlignment="1" applyProtection="1">
      <protection hidden="1"/>
    </xf>
    <xf numFmtId="44" fontId="20" fillId="4" borderId="1" xfId="3" applyFont="1" applyFill="1" applyBorder="1" applyAlignment="1" applyProtection="1">
      <protection hidden="1"/>
    </xf>
    <xf numFmtId="44" fontId="20" fillId="5" borderId="1" xfId="3" applyFont="1" applyFill="1" applyBorder="1" applyAlignment="1" applyProtection="1">
      <protection hidden="1"/>
    </xf>
    <xf numFmtId="44" fontId="17" fillId="2" borderId="14" xfId="3" applyFont="1" applyFill="1" applyBorder="1" applyAlignment="1" applyProtection="1">
      <protection hidden="1"/>
    </xf>
    <xf numFmtId="0" fontId="16" fillId="2" borderId="3" xfId="0" applyFont="1" applyFill="1" applyBorder="1" applyProtection="1">
      <protection hidden="1"/>
    </xf>
    <xf numFmtId="44" fontId="17" fillId="2" borderId="3" xfId="3" applyFont="1" applyFill="1" applyBorder="1" applyAlignment="1" applyProtection="1">
      <alignment horizontal="right"/>
      <protection hidden="1"/>
    </xf>
    <xf numFmtId="44" fontId="17" fillId="2" borderId="4" xfId="3" applyFont="1" applyFill="1" applyBorder="1" applyAlignment="1" applyProtection="1">
      <protection hidden="1"/>
    </xf>
    <xf numFmtId="44" fontId="17" fillId="2" borderId="16" xfId="3" applyFont="1" applyFill="1" applyBorder="1" applyAlignment="1" applyProtection="1">
      <protection hidden="1"/>
    </xf>
    <xf numFmtId="44" fontId="17" fillId="3" borderId="16" xfId="3" applyFont="1" applyFill="1" applyBorder="1" applyAlignment="1" applyProtection="1">
      <protection hidden="1"/>
    </xf>
    <xf numFmtId="44" fontId="17" fillId="4" borderId="16" xfId="3" applyFont="1" applyFill="1" applyBorder="1" applyAlignment="1" applyProtection="1">
      <protection hidden="1"/>
    </xf>
    <xf numFmtId="44" fontId="17" fillId="5" borderId="16" xfId="3" applyFont="1" applyFill="1" applyBorder="1" applyAlignment="1" applyProtection="1">
      <protection hidden="1"/>
    </xf>
    <xf numFmtId="0" fontId="18" fillId="2" borderId="0" xfId="0" quotePrefix="1" applyFont="1" applyFill="1" applyAlignment="1" applyProtection="1">
      <alignment vertical="center"/>
      <protection hidden="1"/>
    </xf>
    <xf numFmtId="44" fontId="17" fillId="0" borderId="16" xfId="3" applyFont="1" applyFill="1" applyBorder="1" applyAlignment="1" applyProtection="1">
      <protection hidden="1"/>
    </xf>
    <xf numFmtId="7" fontId="17" fillId="0" borderId="0" xfId="3" applyNumberFormat="1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left"/>
      <protection hidden="1"/>
    </xf>
    <xf numFmtId="44" fontId="20" fillId="0" borderId="0" xfId="3" applyFont="1" applyFill="1" applyBorder="1" applyAlignment="1" applyProtection="1">
      <alignment horizontal="right"/>
      <protection hidden="1"/>
    </xf>
    <xf numFmtId="0" fontId="9" fillId="0" borderId="0" xfId="0" quotePrefix="1" applyFont="1" applyAlignment="1" applyProtection="1">
      <alignment horizontal="left"/>
      <protection hidden="1"/>
    </xf>
    <xf numFmtId="9" fontId="20" fillId="0" borderId="0" xfId="3" applyNumberFormat="1" applyFont="1" applyFill="1" applyBorder="1" applyAlignment="1" applyProtection="1">
      <alignment horizontal="right"/>
      <protection hidden="1"/>
    </xf>
    <xf numFmtId="0" fontId="16" fillId="0" borderId="3" xfId="0" applyFont="1" applyBorder="1" applyAlignment="1" applyProtection="1">
      <alignment horizontal="left"/>
      <protection hidden="1"/>
    </xf>
    <xf numFmtId="44" fontId="20" fillId="0" borderId="3" xfId="3" applyFont="1" applyFill="1" applyBorder="1" applyAlignment="1" applyProtection="1">
      <alignment horizontal="right"/>
      <protection hidden="1"/>
    </xf>
    <xf numFmtId="44" fontId="20" fillId="0" borderId="3" xfId="3" applyFont="1" applyFill="1" applyBorder="1" applyAlignment="1" applyProtection="1">
      <protection hidden="1"/>
    </xf>
    <xf numFmtId="44" fontId="20" fillId="2" borderId="1" xfId="3" applyFont="1" applyFill="1" applyBorder="1" applyAlignment="1" applyProtection="1">
      <alignment horizontal="right"/>
      <protection hidden="1"/>
    </xf>
    <xf numFmtId="44" fontId="20" fillId="3" borderId="1" xfId="3" applyFont="1" applyFill="1" applyBorder="1" applyAlignment="1" applyProtection="1">
      <alignment horizontal="right" vertical="center"/>
      <protection hidden="1"/>
    </xf>
    <xf numFmtId="44" fontId="20" fillId="4" borderId="1" xfId="3" applyFont="1" applyFill="1" applyBorder="1" applyAlignment="1" applyProtection="1">
      <alignment horizontal="right" vertical="center"/>
      <protection hidden="1"/>
    </xf>
    <xf numFmtId="44" fontId="20" fillId="5" borderId="1" xfId="3" applyFont="1" applyFill="1" applyBorder="1" applyAlignment="1" applyProtection="1">
      <alignment horizontal="right" vertical="center"/>
      <protection hidden="1"/>
    </xf>
    <xf numFmtId="44" fontId="17" fillId="2" borderId="17" xfId="3" applyFont="1" applyFill="1" applyBorder="1" applyAlignment="1" applyProtection="1">
      <protection hidden="1"/>
    </xf>
    <xf numFmtId="44" fontId="17" fillId="3" borderId="17" xfId="3" applyFont="1" applyFill="1" applyBorder="1" applyAlignment="1" applyProtection="1">
      <protection hidden="1"/>
    </xf>
    <xf numFmtId="44" fontId="17" fillId="4" borderId="17" xfId="3" applyFont="1" applyFill="1" applyBorder="1" applyAlignment="1" applyProtection="1">
      <protection hidden="1"/>
    </xf>
    <xf numFmtId="44" fontId="17" fillId="5" borderId="17" xfId="3" applyFont="1" applyFill="1" applyBorder="1" applyAlignment="1" applyProtection="1">
      <protection hidden="1"/>
    </xf>
    <xf numFmtId="44" fontId="9" fillId="7" borderId="0" xfId="3" applyFont="1" applyFill="1" applyAlignment="1">
      <alignment horizontal="right" vertical="top"/>
    </xf>
    <xf numFmtId="44" fontId="9" fillId="0" borderId="0" xfId="3" applyFont="1" applyFill="1" applyAlignment="1">
      <alignment horizontal="right" vertical="top"/>
    </xf>
    <xf numFmtId="4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7" borderId="0" xfId="0" quotePrefix="1" applyFont="1" applyFill="1" applyAlignment="1">
      <alignment horizontal="right" vertical="center"/>
    </xf>
    <xf numFmtId="44" fontId="21" fillId="2" borderId="0" xfId="3" applyFont="1" applyFill="1" applyBorder="1" applyAlignment="1" applyProtection="1">
      <protection hidden="1"/>
    </xf>
    <xf numFmtId="44" fontId="8" fillId="0" borderId="0" xfId="3" applyFont="1" applyFill="1" applyBorder="1" applyAlignment="1" applyProtection="1">
      <alignment horizontal="right"/>
      <protection hidden="1"/>
    </xf>
    <xf numFmtId="44" fontId="1" fillId="7" borderId="0" xfId="3" applyFont="1" applyFill="1" applyAlignment="1">
      <alignment horizontal="right" vertical="top"/>
    </xf>
    <xf numFmtId="44" fontId="20" fillId="6" borderId="0" xfId="3" applyFont="1" applyFill="1" applyBorder="1" applyAlignment="1" applyProtection="1">
      <alignment horizontal="right"/>
      <protection hidden="1"/>
    </xf>
    <xf numFmtId="44" fontId="20" fillId="6" borderId="0" xfId="3" applyFont="1" applyFill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wrapText="1"/>
      <protection hidden="1"/>
    </xf>
    <xf numFmtId="0" fontId="23" fillId="2" borderId="0" xfId="0" applyFont="1" applyFill="1" applyProtection="1">
      <protection hidden="1"/>
    </xf>
    <xf numFmtId="0" fontId="6" fillId="7" borderId="0" xfId="1" applyFill="1" applyAlignment="1" applyProtection="1">
      <alignment horizontal="right"/>
    </xf>
    <xf numFmtId="0" fontId="16" fillId="0" borderId="0" xfId="0" applyFont="1" applyAlignment="1">
      <alignment horizontal="left" vertical="top" wrapText="1"/>
    </xf>
    <xf numFmtId="7" fontId="20" fillId="0" borderId="2" xfId="3" applyNumberFormat="1" applyFont="1" applyFill="1" applyBorder="1" applyAlignment="1" applyProtection="1">
      <alignment horizontal="center"/>
      <protection hidden="1"/>
    </xf>
    <xf numFmtId="7" fontId="20" fillId="0" borderId="0" xfId="3" applyNumberFormat="1" applyFont="1" applyFill="1" applyBorder="1" applyAlignment="1" applyProtection="1">
      <alignment horizontal="center"/>
      <protection hidden="1"/>
    </xf>
    <xf numFmtId="7" fontId="20" fillId="0" borderId="7" xfId="3" applyNumberFormat="1" applyFont="1" applyFill="1" applyBorder="1" applyAlignment="1" applyProtection="1">
      <alignment horizontal="center"/>
      <protection hidden="1"/>
    </xf>
    <xf numFmtId="0" fontId="22" fillId="0" borderId="6" xfId="1" applyFont="1" applyBorder="1" applyAlignment="1" applyProtection="1">
      <alignment horizontal="right"/>
    </xf>
    <xf numFmtId="0" fontId="22" fillId="0" borderId="5" xfId="1" applyFont="1" applyBorder="1" applyAlignment="1" applyProtection="1">
      <alignment horizontal="right"/>
    </xf>
    <xf numFmtId="0" fontId="18" fillId="8" borderId="0" xfId="0" applyFont="1" applyFill="1" applyAlignment="1">
      <alignment horizontal="left" vertical="top" wrapText="1"/>
    </xf>
    <xf numFmtId="0" fontId="18" fillId="8" borderId="0" xfId="0" applyFont="1" applyFill="1" applyAlignment="1">
      <alignment horizontal="left" vertical="top"/>
    </xf>
    <xf numFmtId="7" fontId="20" fillId="0" borderId="10" xfId="3" applyNumberFormat="1" applyFont="1" applyFill="1" applyBorder="1" applyAlignment="1" applyProtection="1">
      <alignment horizontal="center"/>
      <protection hidden="1"/>
    </xf>
    <xf numFmtId="7" fontId="20" fillId="0" borderId="9" xfId="3" applyNumberFormat="1" applyFont="1" applyFill="1" applyBorder="1" applyAlignment="1" applyProtection="1">
      <alignment horizontal="center"/>
      <protection hidden="1"/>
    </xf>
    <xf numFmtId="7" fontId="20" fillId="0" borderId="14" xfId="3" applyNumberFormat="1" applyFont="1" applyFill="1" applyBorder="1" applyAlignment="1" applyProtection="1">
      <alignment horizontal="center"/>
      <protection hidden="1"/>
    </xf>
    <xf numFmtId="0" fontId="22" fillId="0" borderId="5" xfId="0" applyFont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9" fontId="9" fillId="10" borderId="6" xfId="0" applyNumberFormat="1" applyFont="1" applyFill="1" applyBorder="1" applyAlignment="1" applyProtection="1">
      <alignment horizontal="center" vertical="center"/>
      <protection locked="0"/>
    </xf>
    <xf numFmtId="9" fontId="9" fillId="1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center" vertical="center" wrapText="1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eg"/><Relationship Id="rId7" Type="http://schemas.openxmlformats.org/officeDocument/2006/relationships/image" Target="../media/image10.jp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12</xdr:col>
      <xdr:colOff>148672</xdr:colOff>
      <xdr:row>34</xdr:row>
      <xdr:rowOff>10768</xdr:rowOff>
    </xdr:to>
    <xdr:sp macro="" textlink="">
      <xdr:nvSpPr>
        <xdr:cNvPr id="1282" name="Rectangle 2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6087" cy="728828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4</xdr:row>
      <xdr:rowOff>142875</xdr:rowOff>
    </xdr:from>
    <xdr:to>
      <xdr:col>4</xdr:col>
      <xdr:colOff>744453</xdr:colOff>
      <xdr:row>4</xdr:row>
      <xdr:rowOff>142876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838700" y="1790700"/>
          <a:ext cx="715878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514350</xdr:colOff>
      <xdr:row>25</xdr:row>
      <xdr:rowOff>119682</xdr:rowOff>
    </xdr:from>
    <xdr:ext cx="480131" cy="106889"/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241395" y="6411955"/>
          <a:ext cx="480131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HELIOS</a:t>
          </a:r>
        </a:p>
      </xdr:txBody>
    </xdr:sp>
    <xdr:clientData/>
  </xdr:oneCellAnchor>
  <xdr:oneCellAnchor>
    <xdr:from>
      <xdr:col>9</xdr:col>
      <xdr:colOff>762000</xdr:colOff>
      <xdr:row>28</xdr:row>
      <xdr:rowOff>0</xdr:rowOff>
    </xdr:from>
    <xdr:ext cx="676672" cy="106889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418094" y="6607969"/>
          <a:ext cx="676672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PALLAS</a:t>
          </a:r>
        </a:p>
      </xdr:txBody>
    </xdr:sp>
    <xdr:clientData/>
  </xdr:oneCellAnchor>
  <xdr:twoCellAnchor editAs="oneCell">
    <xdr:from>
      <xdr:col>8</xdr:col>
      <xdr:colOff>268432</xdr:colOff>
      <xdr:row>21</xdr:row>
      <xdr:rowOff>143885</xdr:rowOff>
    </xdr:from>
    <xdr:to>
      <xdr:col>8</xdr:col>
      <xdr:colOff>1126759</xdr:colOff>
      <xdr:row>25</xdr:row>
      <xdr:rowOff>19315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6955" y="5988771"/>
          <a:ext cx="844357" cy="562905"/>
        </a:xfrm>
        <a:prstGeom prst="rect">
          <a:avLst/>
        </a:prstGeom>
      </xdr:spPr>
    </xdr:pic>
    <xdr:clientData/>
  </xdr:twoCellAnchor>
  <xdr:twoCellAnchor editAs="oneCell">
    <xdr:from>
      <xdr:col>1</xdr:col>
      <xdr:colOff>198440</xdr:colOff>
      <xdr:row>1</xdr:row>
      <xdr:rowOff>99219</xdr:rowOff>
    </xdr:from>
    <xdr:to>
      <xdr:col>2</xdr:col>
      <xdr:colOff>357188</xdr:colOff>
      <xdr:row>2</xdr:row>
      <xdr:rowOff>120211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B5356D-0137-6F37-CE9C-26522B5A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90" y="257969"/>
          <a:ext cx="3532186" cy="1013180"/>
        </a:xfrm>
        <a:prstGeom prst="rect">
          <a:avLst/>
        </a:prstGeom>
      </xdr:spPr>
    </xdr:pic>
    <xdr:clientData/>
  </xdr:twoCellAnchor>
  <xdr:twoCellAnchor editAs="oneCell">
    <xdr:from>
      <xdr:col>9</xdr:col>
      <xdr:colOff>38043</xdr:colOff>
      <xdr:row>22</xdr:row>
      <xdr:rowOff>140548</xdr:rowOff>
    </xdr:from>
    <xdr:to>
      <xdr:col>9</xdr:col>
      <xdr:colOff>1051719</xdr:colOff>
      <xdr:row>27</xdr:row>
      <xdr:rowOff>106018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A1E1A79-2FB8-CBA0-04D1-240C56918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94137" y="5766251"/>
          <a:ext cx="1013676" cy="779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7</xdr:row>
      <xdr:rowOff>152401</xdr:rowOff>
    </xdr:from>
    <xdr:to>
      <xdr:col>0</xdr:col>
      <xdr:colOff>2488902</xdr:colOff>
      <xdr:row>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343651"/>
          <a:ext cx="2431751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128551</xdr:colOff>
      <xdr:row>5</xdr:row>
      <xdr:rowOff>128550</xdr:rowOff>
    </xdr:from>
    <xdr:to>
      <xdr:col>0</xdr:col>
      <xdr:colOff>2407541</xdr:colOff>
      <xdr:row>5</xdr:row>
      <xdr:rowOff>1762125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1" y="4310025"/>
          <a:ext cx="2278990" cy="16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116626</xdr:colOff>
      <xdr:row>5</xdr:row>
      <xdr:rowOff>88050</xdr:rowOff>
    </xdr:from>
    <xdr:to>
      <xdr:col>1</xdr:col>
      <xdr:colOff>2531847</xdr:colOff>
      <xdr:row>5</xdr:row>
      <xdr:rowOff>1819275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201" y="4269525"/>
          <a:ext cx="2415221" cy="1731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95175</xdr:colOff>
      <xdr:row>7</xdr:row>
      <xdr:rowOff>133350</xdr:rowOff>
    </xdr:from>
    <xdr:to>
      <xdr:col>1</xdr:col>
      <xdr:colOff>2659810</xdr:colOff>
      <xdr:row>8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750" y="6324600"/>
          <a:ext cx="2564635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54676</xdr:colOff>
      <xdr:row>3</xdr:row>
      <xdr:rowOff>104775</xdr:rowOff>
    </xdr:from>
    <xdr:to>
      <xdr:col>1</xdr:col>
      <xdr:colOff>2593800</xdr:colOff>
      <xdr:row>3</xdr:row>
      <xdr:rowOff>1838325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1" y="2276475"/>
          <a:ext cx="2539124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176100</xdr:colOff>
      <xdr:row>1</xdr:row>
      <xdr:rowOff>118950</xdr:rowOff>
    </xdr:from>
    <xdr:to>
      <xdr:col>0</xdr:col>
      <xdr:colOff>2359039</xdr:colOff>
      <xdr:row>1</xdr:row>
      <xdr:rowOff>1647825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0" y="280875"/>
          <a:ext cx="2182939" cy="15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177659</xdr:colOff>
      <xdr:row>3</xdr:row>
      <xdr:rowOff>123826</xdr:rowOff>
    </xdr:from>
    <xdr:to>
      <xdr:col>0</xdr:col>
      <xdr:colOff>2323223</xdr:colOff>
      <xdr:row>3</xdr:row>
      <xdr:rowOff>1695450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9" y="2295526"/>
          <a:ext cx="214556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2640655</xdr:colOff>
      <xdr:row>1</xdr:row>
      <xdr:rowOff>72159</xdr:rowOff>
    </xdr:from>
    <xdr:to>
      <xdr:col>1</xdr:col>
      <xdr:colOff>2264720</xdr:colOff>
      <xdr:row>1</xdr:row>
      <xdr:rowOff>1724025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655" y="234084"/>
          <a:ext cx="2319640" cy="165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ndkonfigurator.de/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configurator.com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auma.de/en/" TargetMode="External"/><Relationship Id="rId5" Type="http://schemas.openxmlformats.org/officeDocument/2006/relationships/hyperlink" Target="http://www.auma.de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www.itsa365.de/application" TargetMode="External"/><Relationship Id="rId9" Type="http://schemas.openxmlformats.org/officeDocument/2006/relationships/hyperlink" Target="https://www.powtech-technopharm.com/de-de/ausstellen/stand-buch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K262"/>
  <sheetViews>
    <sheetView showGridLines="0" tabSelected="1" zoomScale="96" zoomScaleNormal="100" workbookViewId="0">
      <selection activeCell="F5" sqref="F5"/>
    </sheetView>
  </sheetViews>
  <sheetFormatPr baseColWidth="10" defaultColWidth="11.42578125" defaultRowHeight="12.75" x14ac:dyDescent="0.2"/>
  <cols>
    <col min="1" max="1" width="2.42578125" style="33" customWidth="1"/>
    <col min="2" max="2" width="50.5703125" style="34" customWidth="1"/>
    <col min="3" max="3" width="11.5703125" style="34" customWidth="1"/>
    <col min="4" max="4" width="8.5703125" style="34" customWidth="1"/>
    <col min="5" max="8" width="16.5703125" style="34" customWidth="1"/>
    <col min="9" max="10" width="20.5703125" style="34" customWidth="1"/>
    <col min="11" max="11" width="4" style="34" hidden="1" customWidth="1"/>
    <col min="12" max="12" width="2.5703125" style="33" hidden="1" customWidth="1"/>
    <col min="13" max="16" width="11.42578125" style="33"/>
    <col min="17" max="19" width="11.42578125" style="33" hidden="1" customWidth="1"/>
    <col min="20" max="34" width="11.42578125" style="33"/>
    <col min="35" max="16384" width="11.42578125" style="34"/>
  </cols>
  <sheetData>
    <row r="2" spans="1:35" ht="78" customHeight="1" x14ac:dyDescent="0.2">
      <c r="C2" s="35"/>
      <c r="F2" s="151" t="s">
        <v>51</v>
      </c>
      <c r="G2" s="152"/>
      <c r="H2" s="152"/>
      <c r="I2" s="152"/>
      <c r="J2" s="152"/>
      <c r="K2" s="152"/>
      <c r="L2" s="34"/>
      <c r="AI2" s="33"/>
    </row>
    <row r="3" spans="1:35" s="37" customFormat="1" ht="19.5" customHeight="1" x14ac:dyDescent="0.2">
      <c r="A3" s="36"/>
      <c r="C3" s="38"/>
      <c r="D3" s="34"/>
      <c r="F3" s="159" t="s">
        <v>5</v>
      </c>
      <c r="G3" s="165" t="s">
        <v>31</v>
      </c>
      <c r="H3" s="159" t="s">
        <v>10</v>
      </c>
      <c r="I3" s="161"/>
      <c r="J3" s="39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5" s="37" customFormat="1" ht="19.5" customHeight="1" x14ac:dyDescent="0.2">
      <c r="A4" s="36"/>
      <c r="B4" s="68" t="s">
        <v>54</v>
      </c>
      <c r="C4" s="38"/>
      <c r="D4" s="34"/>
      <c r="F4" s="160"/>
      <c r="G4" s="165"/>
      <c r="H4" s="160"/>
      <c r="I4" s="162"/>
      <c r="J4" s="40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5" ht="21.75" customHeight="1" x14ac:dyDescent="0.2">
      <c r="B5" s="38"/>
      <c r="C5" s="157" t="s">
        <v>25</v>
      </c>
      <c r="D5" s="157"/>
      <c r="E5" s="158"/>
      <c r="F5" s="74">
        <v>12</v>
      </c>
      <c r="G5" s="74">
        <v>0</v>
      </c>
      <c r="H5" s="163">
        <v>0.19</v>
      </c>
      <c r="I5" s="164"/>
      <c r="J5" s="41"/>
      <c r="K5" s="42"/>
    </row>
    <row r="6" spans="1:35" ht="12.75" customHeight="1" x14ac:dyDescent="0.2">
      <c r="B6" s="38"/>
      <c r="C6" s="38"/>
      <c r="D6" s="33"/>
      <c r="E6" s="43"/>
      <c r="F6" s="36"/>
      <c r="G6" s="33"/>
      <c r="H6" s="33"/>
      <c r="I6" s="75"/>
      <c r="J6" s="75" t="s">
        <v>45</v>
      </c>
      <c r="K6" s="44"/>
      <c r="L6" s="45"/>
    </row>
    <row r="7" spans="1:35" ht="13.5" customHeight="1" x14ac:dyDescent="0.2">
      <c r="C7" s="38"/>
      <c r="D7" s="33"/>
      <c r="E7" s="43"/>
      <c r="F7" s="36"/>
      <c r="G7" s="33"/>
      <c r="H7" s="33"/>
      <c r="I7" s="150" t="str">
        <f>DropDown!C30</f>
        <v>hier anmelden</v>
      </c>
      <c r="J7" s="156"/>
      <c r="K7" s="46"/>
      <c r="L7" s="45"/>
    </row>
    <row r="8" spans="1:35" ht="68.099999999999994" customHeight="1" x14ac:dyDescent="0.2">
      <c r="B8" s="145" t="s">
        <v>56</v>
      </c>
      <c r="C8" s="47"/>
      <c r="D8" s="48"/>
      <c r="E8" s="79" t="s">
        <v>57</v>
      </c>
      <c r="F8" s="80" t="s">
        <v>58</v>
      </c>
      <c r="G8" s="81" t="s">
        <v>59</v>
      </c>
      <c r="H8" s="82" t="s">
        <v>60</v>
      </c>
      <c r="I8" s="83"/>
      <c r="J8" s="48"/>
      <c r="K8" s="48"/>
      <c r="L8" s="45"/>
    </row>
    <row r="9" spans="1:35" s="92" customFormat="1" x14ac:dyDescent="0.2">
      <c r="A9" s="84"/>
      <c r="B9" s="76" t="s">
        <v>0</v>
      </c>
      <c r="C9" s="77"/>
      <c r="D9" s="85"/>
      <c r="E9" s="86">
        <f>IF($F$5&lt;=12,12*DropDown!C13,$F$5*DropDown!C13)</f>
        <v>3012</v>
      </c>
      <c r="F9" s="87">
        <f>IF($F$5&lt;=12,$F$5*DropDown!C14,$F$5*DropDown!C14)</f>
        <v>3372</v>
      </c>
      <c r="G9" s="88">
        <f>IF($F$5&lt;=12,$F$5*DropDown!C15,$F$5*DropDown!C15)</f>
        <v>3588</v>
      </c>
      <c r="H9" s="127">
        <f>IF($F$5&lt;=12,$F$5*DropDown!C16,$F$5*DropDown!C16)</f>
        <v>3708</v>
      </c>
      <c r="I9" s="83"/>
      <c r="J9" s="83"/>
      <c r="K9" s="83"/>
      <c r="L9" s="89"/>
      <c r="M9" s="84"/>
      <c r="N9" s="84"/>
      <c r="O9" s="84"/>
      <c r="P9" s="84"/>
      <c r="Q9" s="90">
        <v>0</v>
      </c>
      <c r="R9" s="91">
        <v>0.19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</row>
    <row r="10" spans="1:35" s="92" customFormat="1" x14ac:dyDescent="0.2">
      <c r="A10" s="84"/>
      <c r="B10" s="78" t="s">
        <v>32</v>
      </c>
      <c r="C10" s="77">
        <v>1500</v>
      </c>
      <c r="D10" s="85"/>
      <c r="E10" s="93">
        <f>G5*$C$10</f>
        <v>0</v>
      </c>
      <c r="F10" s="94">
        <f>G5*$C$10</f>
        <v>0</v>
      </c>
      <c r="G10" s="95">
        <f>G5*$C$10</f>
        <v>0</v>
      </c>
      <c r="H10" s="127">
        <f>G5*$C$10</f>
        <v>0</v>
      </c>
      <c r="I10" s="83"/>
      <c r="J10" s="83"/>
      <c r="K10" s="83"/>
      <c r="L10" s="89"/>
      <c r="M10" s="84"/>
      <c r="N10" s="84"/>
      <c r="O10" s="84"/>
      <c r="P10" s="84"/>
      <c r="Q10" s="90"/>
      <c r="R10" s="91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</row>
    <row r="11" spans="1:35" x14ac:dyDescent="0.2">
      <c r="B11" s="78" t="s">
        <v>30</v>
      </c>
      <c r="C11" s="140">
        <f>DropDown!C22</f>
        <v>1179</v>
      </c>
      <c r="D11" s="85" t="s">
        <v>11</v>
      </c>
      <c r="E11" s="93">
        <f>C11</f>
        <v>1179</v>
      </c>
      <c r="F11" s="94">
        <f>C11</f>
        <v>1179</v>
      </c>
      <c r="G11" s="95">
        <f>E11</f>
        <v>1179</v>
      </c>
      <c r="H11" s="127">
        <f>E11</f>
        <v>1179</v>
      </c>
      <c r="I11" s="48"/>
      <c r="J11" s="48"/>
      <c r="K11" s="48"/>
      <c r="L11" s="45"/>
    </row>
    <row r="12" spans="1:35" x14ac:dyDescent="0.2">
      <c r="B12" s="143" t="s">
        <v>52</v>
      </c>
      <c r="C12" s="85"/>
      <c r="D12" s="85"/>
      <c r="E12" s="124"/>
      <c r="F12" s="125"/>
      <c r="G12" s="126"/>
      <c r="H12" s="127"/>
      <c r="I12" s="48"/>
      <c r="J12" s="48"/>
      <c r="K12" s="48"/>
      <c r="L12" s="45"/>
    </row>
    <row r="13" spans="1:35" s="53" customFormat="1" x14ac:dyDescent="0.2">
      <c r="A13" s="50"/>
      <c r="B13" s="97" t="s">
        <v>14</v>
      </c>
      <c r="C13" s="77">
        <f>DropDown!C18</f>
        <v>0.6</v>
      </c>
      <c r="D13" s="98" t="s">
        <v>3</v>
      </c>
      <c r="E13" s="99">
        <f>C13*F5</f>
        <v>7.2</v>
      </c>
      <c r="F13" s="94">
        <f>C13*F5</f>
        <v>7.2</v>
      </c>
      <c r="G13" s="95">
        <f>C13*F5</f>
        <v>7.2</v>
      </c>
      <c r="H13" s="96">
        <f>C13*F5</f>
        <v>7.2</v>
      </c>
      <c r="K13" s="51" t="s">
        <v>2</v>
      </c>
      <c r="L13" s="52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</row>
    <row r="14" spans="1:35" s="53" customFormat="1" x14ac:dyDescent="0.2">
      <c r="A14" s="50"/>
      <c r="B14" s="97" t="s">
        <v>35</v>
      </c>
      <c r="C14" s="141">
        <f>DropDown!C20</f>
        <v>5.95</v>
      </c>
      <c r="D14" s="98" t="s">
        <v>3</v>
      </c>
      <c r="E14" s="99">
        <f>IF($F$5&lt;500,$F$5*$C$14,500*$C$14)</f>
        <v>71.400000000000006</v>
      </c>
      <c r="F14" s="94">
        <f>IF($F$5&lt;500,$F$5*$C$14,500*$C$14)</f>
        <v>71.400000000000006</v>
      </c>
      <c r="G14" s="95">
        <f>IF($F$5&lt;500,$F$5*$C$14,500*$C$14)</f>
        <v>71.400000000000006</v>
      </c>
      <c r="H14" s="96">
        <f>IF($F$5&lt;500,$F$5*$C$14,500*$C$14)</f>
        <v>71.400000000000006</v>
      </c>
      <c r="I14" s="149" t="str">
        <f>DropDown!C31</f>
        <v>www.auma.de</v>
      </c>
      <c r="J14" s="150"/>
      <c r="K14" s="54"/>
      <c r="L14" s="52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</row>
    <row r="15" spans="1:35" ht="14.25" customHeight="1" x14ac:dyDescent="0.2">
      <c r="B15" s="100" t="s">
        <v>36</v>
      </c>
      <c r="C15" s="55"/>
      <c r="D15" s="106"/>
      <c r="E15" s="128">
        <f>E9+E10+E11+E12+E13+E14</f>
        <v>4269.6000000000004</v>
      </c>
      <c r="F15" s="129">
        <f>F9+F10+F11+F12+F13+F14</f>
        <v>4629.6000000000004</v>
      </c>
      <c r="G15" s="130">
        <f>G9+G10+G11+G12+G13+G14</f>
        <v>4845.6000000000004</v>
      </c>
      <c r="H15" s="131">
        <f>H9+H10+H11+H12+H13+H14</f>
        <v>4965.6000000000004</v>
      </c>
      <c r="I15" s="48"/>
      <c r="J15" s="48"/>
      <c r="K15" s="48"/>
      <c r="L15" s="45"/>
    </row>
    <row r="16" spans="1:35" x14ac:dyDescent="0.2">
      <c r="B16" s="101" t="s">
        <v>1</v>
      </c>
      <c r="C16" s="102">
        <f>H5</f>
        <v>0.19</v>
      </c>
      <c r="D16" s="85" t="s">
        <v>13</v>
      </c>
      <c r="E16" s="93">
        <f>IF($C$16="-auswählen-",0,E15*$C$16)</f>
        <v>811.22</v>
      </c>
      <c r="F16" s="103">
        <f>IF($C$16="-auswählen-",0,F15*$C$16)</f>
        <v>879.62</v>
      </c>
      <c r="G16" s="104">
        <f>IF($C$16="-auswählen-",0,G15*$C$16)</f>
        <v>920.66</v>
      </c>
      <c r="H16" s="105">
        <f>IF($C$16="-auswählen-",0,H15*$C$16)</f>
        <v>943.46</v>
      </c>
      <c r="I16" s="48"/>
      <c r="J16" s="48"/>
      <c r="K16" s="48"/>
      <c r="L16" s="45"/>
    </row>
    <row r="17" spans="2:12" ht="12.75" customHeight="1" thickBot="1" x14ac:dyDescent="0.25">
      <c r="B17" s="107" t="s">
        <v>37</v>
      </c>
      <c r="C17" s="108"/>
      <c r="D17" s="109"/>
      <c r="E17" s="110">
        <f>E15+E16</f>
        <v>5080.82</v>
      </c>
      <c r="F17" s="111">
        <f>F15+F16</f>
        <v>5509.22</v>
      </c>
      <c r="G17" s="112">
        <f>G15+G16</f>
        <v>5766.26</v>
      </c>
      <c r="H17" s="113">
        <f>H15+H16</f>
        <v>5909.06</v>
      </c>
      <c r="I17" s="48"/>
      <c r="J17" s="48"/>
      <c r="K17" s="48"/>
      <c r="L17" s="45"/>
    </row>
    <row r="18" spans="2:12" ht="12.75" customHeight="1" thickTop="1" x14ac:dyDescent="0.2">
      <c r="B18" s="49"/>
      <c r="C18" s="56"/>
      <c r="D18" s="57"/>
      <c r="E18" s="57"/>
      <c r="F18" s="58"/>
      <c r="G18" s="58"/>
      <c r="H18" s="58"/>
      <c r="I18" s="48"/>
      <c r="J18" s="48"/>
      <c r="K18" s="48"/>
      <c r="L18" s="45"/>
    </row>
    <row r="19" spans="2:12" ht="12.75" customHeight="1" x14ac:dyDescent="0.2">
      <c r="B19" s="49"/>
      <c r="C19" s="56"/>
      <c r="D19" s="57"/>
      <c r="E19" s="57"/>
      <c r="F19" s="58"/>
      <c r="G19" s="58"/>
      <c r="H19" s="58"/>
      <c r="I19" s="48"/>
      <c r="J19" s="48"/>
      <c r="K19" s="48"/>
      <c r="L19" s="45"/>
    </row>
    <row r="20" spans="2:12" ht="13.5" customHeight="1" x14ac:dyDescent="0.2">
      <c r="B20" s="76" t="s">
        <v>38</v>
      </c>
      <c r="C20" s="56"/>
      <c r="D20" s="57"/>
      <c r="E20" s="57"/>
      <c r="F20" s="57"/>
      <c r="G20" s="57"/>
      <c r="H20" s="57"/>
      <c r="I20" s="48"/>
      <c r="J20" s="48"/>
      <c r="K20" s="59"/>
      <c r="L20" s="45"/>
    </row>
    <row r="21" spans="2:12" ht="33.75" x14ac:dyDescent="0.2">
      <c r="B21" s="142" t="s">
        <v>55</v>
      </c>
      <c r="C21" s="60"/>
      <c r="D21" s="61"/>
      <c r="E21" s="57"/>
      <c r="F21" s="57"/>
      <c r="G21" s="57"/>
      <c r="H21" s="137"/>
      <c r="I21" s="150" t="str">
        <f>DropDown!C32</f>
        <v>weitere Miet-Komplettstände: www.standkonfigurator.de</v>
      </c>
      <c r="J21" s="150"/>
      <c r="K21" s="62" t="s">
        <v>4</v>
      </c>
      <c r="L21" s="45"/>
    </row>
    <row r="22" spans="2:12" x14ac:dyDescent="0.2">
      <c r="B22" s="117" t="s">
        <v>49</v>
      </c>
      <c r="C22" s="138">
        <v>219</v>
      </c>
      <c r="D22" s="118" t="s">
        <v>3</v>
      </c>
      <c r="E22" s="153">
        <f>IF(F5&lt;15,15*C22,C22*F5)</f>
        <v>3285</v>
      </c>
      <c r="F22" s="154"/>
      <c r="G22" s="154"/>
      <c r="H22" s="155"/>
      <c r="I22" s="48"/>
      <c r="J22" s="48"/>
      <c r="K22" s="48"/>
      <c r="L22" s="45"/>
    </row>
    <row r="23" spans="2:12" x14ac:dyDescent="0.2">
      <c r="B23" s="119" t="s">
        <v>1</v>
      </c>
      <c r="C23" s="120">
        <f>H5</f>
        <v>0.19</v>
      </c>
      <c r="D23" s="85" t="s">
        <v>13</v>
      </c>
      <c r="E23" s="146">
        <f>IF($C$23="-auswählen-",0,E22*C23)</f>
        <v>624.15</v>
      </c>
      <c r="F23" s="147"/>
      <c r="G23" s="147"/>
      <c r="H23" s="148"/>
      <c r="I23" s="48"/>
      <c r="J23" s="48"/>
      <c r="K23" s="48"/>
      <c r="L23" s="45"/>
    </row>
    <row r="24" spans="2:12" ht="13.5" thickBot="1" x14ac:dyDescent="0.25">
      <c r="B24" s="121" t="s">
        <v>40</v>
      </c>
      <c r="C24" s="122"/>
      <c r="D24" s="123"/>
      <c r="E24" s="115">
        <f>E17+E22+E23</f>
        <v>8989.9699999999993</v>
      </c>
      <c r="F24" s="111">
        <f>F17+E22+E23</f>
        <v>9418.3700000000008</v>
      </c>
      <c r="G24" s="112">
        <f>G17+E22+E23</f>
        <v>9675.41</v>
      </c>
      <c r="H24" s="113">
        <f>H17+E22+E23</f>
        <v>9818.2099999999991</v>
      </c>
      <c r="I24" s="48"/>
      <c r="J24" s="48"/>
      <c r="K24" s="48"/>
      <c r="L24" s="45"/>
    </row>
    <row r="25" spans="2:12" ht="13.5" thickTop="1" x14ac:dyDescent="0.2">
      <c r="B25" s="63"/>
      <c r="C25" s="64"/>
      <c r="D25" s="65"/>
      <c r="E25" s="116"/>
      <c r="F25" s="116"/>
      <c r="G25" s="116"/>
      <c r="H25" s="116"/>
      <c r="I25" s="48"/>
      <c r="J25" s="48"/>
      <c r="K25" s="48"/>
      <c r="L25" s="45"/>
    </row>
    <row r="26" spans="2:12" x14ac:dyDescent="0.2">
      <c r="B26" s="117" t="s">
        <v>61</v>
      </c>
      <c r="C26" s="118">
        <v>115</v>
      </c>
      <c r="D26" s="118" t="s">
        <v>3</v>
      </c>
      <c r="E26" s="146">
        <f>IF(F5&lt;9,9*C26,C26*F5)</f>
        <v>1380</v>
      </c>
      <c r="F26" s="147"/>
      <c r="G26" s="147"/>
      <c r="H26" s="148"/>
      <c r="I26" s="48"/>
      <c r="J26" s="48"/>
      <c r="K26" s="48"/>
      <c r="L26" s="45"/>
    </row>
    <row r="27" spans="2:12" x14ac:dyDescent="0.2">
      <c r="B27" s="119" t="s">
        <v>1</v>
      </c>
      <c r="C27" s="120">
        <f>H5</f>
        <v>0.19</v>
      </c>
      <c r="D27" s="85" t="s">
        <v>13</v>
      </c>
      <c r="E27" s="146">
        <f>IF($C$27="-auswählen-",0,E26*C27)</f>
        <v>262.2</v>
      </c>
      <c r="F27" s="147"/>
      <c r="G27" s="147"/>
      <c r="H27" s="148"/>
      <c r="I27" s="48"/>
      <c r="J27" s="48"/>
      <c r="K27" s="48"/>
      <c r="L27" s="45"/>
    </row>
    <row r="28" spans="2:12" ht="13.5" thickBot="1" x14ac:dyDescent="0.25">
      <c r="B28" s="121" t="s">
        <v>40</v>
      </c>
      <c r="C28" s="122"/>
      <c r="D28" s="123"/>
      <c r="E28" s="115">
        <f>E17+E26+E27</f>
        <v>6723.02</v>
      </c>
      <c r="F28" s="111">
        <f>F17+E26+E27</f>
        <v>7151.42</v>
      </c>
      <c r="G28" s="112">
        <f>G17+E26+E27</f>
        <v>7408.46</v>
      </c>
      <c r="H28" s="113">
        <f>H17+E26+E27</f>
        <v>7551.26</v>
      </c>
      <c r="I28" s="48"/>
      <c r="J28" s="48"/>
      <c r="K28" s="48"/>
      <c r="L28" s="45"/>
    </row>
    <row r="29" spans="2:12" ht="13.5" thickTop="1" x14ac:dyDescent="0.2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5"/>
    </row>
    <row r="30" spans="2:12" ht="15" customHeight="1" x14ac:dyDescent="0.2">
      <c r="B30" s="114" t="s">
        <v>50</v>
      </c>
      <c r="C30" s="48"/>
      <c r="D30" s="48"/>
      <c r="E30" s="48"/>
      <c r="F30" s="48"/>
      <c r="G30" s="48"/>
      <c r="H30" s="48"/>
      <c r="I30" s="48"/>
      <c r="J30" s="48"/>
      <c r="K30" s="48"/>
      <c r="L30" s="45"/>
    </row>
    <row r="31" spans="2:12" ht="9.75" customHeigh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66"/>
      <c r="L31" s="67"/>
    </row>
    <row r="32" spans="2:12" hidden="1" x14ac:dyDescent="0.2">
      <c r="B32" s="33">
        <v>0</v>
      </c>
      <c r="C32" s="33"/>
      <c r="D32" s="33"/>
      <c r="E32" s="33"/>
      <c r="F32" s="33"/>
      <c r="G32" s="33"/>
      <c r="H32" s="33"/>
      <c r="I32" s="33"/>
      <c r="J32" s="33"/>
      <c r="K32" s="33"/>
    </row>
    <row r="33" spans="2:11" hidden="1" x14ac:dyDescent="0.2">
      <c r="B33" s="33">
        <v>6</v>
      </c>
      <c r="C33" s="33"/>
      <c r="D33" s="33"/>
      <c r="E33" s="33"/>
      <c r="F33" s="33"/>
      <c r="G33" s="33"/>
      <c r="H33" s="33"/>
      <c r="I33" s="33"/>
      <c r="J33" s="33"/>
      <c r="K33" s="33"/>
    </row>
    <row r="34" spans="2:11" hidden="1" x14ac:dyDescent="0.2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2:1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2:11" x14ac:dyDescent="0.2"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2:11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2:1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2:1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2:1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2:1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2:1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2:1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2:1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2:1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37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37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37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37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37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37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37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37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37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37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37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37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37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37" s="33" customFormat="1" x14ac:dyDescent="0.2">
      <c r="AI78" s="34"/>
      <c r="AJ78" s="34"/>
      <c r="AK78" s="34"/>
    </row>
    <row r="79" spans="2:37" s="33" customFormat="1" x14ac:dyDescent="0.2">
      <c r="AI79" s="34"/>
      <c r="AJ79" s="34"/>
      <c r="AK79" s="34"/>
    </row>
    <row r="80" spans="2:37" s="33" customFormat="1" x14ac:dyDescent="0.2">
      <c r="AI80" s="34"/>
      <c r="AJ80" s="34"/>
      <c r="AK80" s="34"/>
    </row>
    <row r="81" spans="35:37" s="33" customFormat="1" x14ac:dyDescent="0.2">
      <c r="AI81" s="34"/>
      <c r="AJ81" s="34"/>
      <c r="AK81" s="34"/>
    </row>
    <row r="82" spans="35:37" s="33" customFormat="1" x14ac:dyDescent="0.2">
      <c r="AI82" s="34"/>
      <c r="AJ82" s="34"/>
      <c r="AK82" s="34"/>
    </row>
    <row r="83" spans="35:37" s="33" customFormat="1" x14ac:dyDescent="0.2">
      <c r="AI83" s="34"/>
      <c r="AJ83" s="34"/>
      <c r="AK83" s="34"/>
    </row>
    <row r="84" spans="35:37" s="33" customFormat="1" x14ac:dyDescent="0.2">
      <c r="AI84" s="34"/>
      <c r="AJ84" s="34"/>
      <c r="AK84" s="34"/>
    </row>
    <row r="85" spans="35:37" s="33" customFormat="1" x14ac:dyDescent="0.2">
      <c r="AI85" s="34"/>
      <c r="AJ85" s="34"/>
      <c r="AK85" s="34"/>
    </row>
    <row r="86" spans="35:37" s="33" customFormat="1" x14ac:dyDescent="0.2">
      <c r="AI86" s="34"/>
      <c r="AJ86" s="34"/>
      <c r="AK86" s="34"/>
    </row>
    <row r="87" spans="35:37" s="33" customFormat="1" x14ac:dyDescent="0.2">
      <c r="AI87" s="34"/>
      <c r="AJ87" s="34"/>
      <c r="AK87" s="34"/>
    </row>
    <row r="88" spans="35:37" s="33" customFormat="1" x14ac:dyDescent="0.2">
      <c r="AI88" s="34"/>
      <c r="AJ88" s="34"/>
      <c r="AK88" s="34"/>
    </row>
    <row r="89" spans="35:37" s="33" customFormat="1" x14ac:dyDescent="0.2">
      <c r="AI89" s="34"/>
      <c r="AJ89" s="34"/>
      <c r="AK89" s="34"/>
    </row>
    <row r="90" spans="35:37" s="33" customFormat="1" x14ac:dyDescent="0.2">
      <c r="AI90" s="34"/>
      <c r="AJ90" s="34"/>
      <c r="AK90" s="34"/>
    </row>
    <row r="91" spans="35:37" s="33" customFormat="1" x14ac:dyDescent="0.2">
      <c r="AI91" s="34"/>
      <c r="AJ91" s="34"/>
      <c r="AK91" s="34"/>
    </row>
    <row r="92" spans="35:37" s="33" customFormat="1" x14ac:dyDescent="0.2"/>
    <row r="93" spans="35:37" s="33" customFormat="1" x14ac:dyDescent="0.2"/>
    <row r="94" spans="35:37" s="33" customFormat="1" x14ac:dyDescent="0.2"/>
    <row r="95" spans="35:37" s="33" customFormat="1" x14ac:dyDescent="0.2"/>
    <row r="96" spans="35:37" s="33" customFormat="1" x14ac:dyDescent="0.2"/>
    <row r="97" s="33" customFormat="1" x14ac:dyDescent="0.2"/>
    <row r="98" s="33" customFormat="1" x14ac:dyDescent="0.2"/>
    <row r="99" s="33" customFormat="1" x14ac:dyDescent="0.2"/>
    <row r="100" s="33" customFormat="1" x14ac:dyDescent="0.2"/>
    <row r="101" s="33" customFormat="1" x14ac:dyDescent="0.2"/>
    <row r="102" s="33" customFormat="1" x14ac:dyDescent="0.2"/>
    <row r="103" s="33" customFormat="1" x14ac:dyDescent="0.2"/>
    <row r="104" s="33" customFormat="1" x14ac:dyDescent="0.2"/>
    <row r="105" s="33" customFormat="1" x14ac:dyDescent="0.2"/>
    <row r="106" s="33" customFormat="1" x14ac:dyDescent="0.2"/>
    <row r="107" s="33" customFormat="1" x14ac:dyDescent="0.2"/>
    <row r="108" s="33" customFormat="1" x14ac:dyDescent="0.2"/>
    <row r="109" s="33" customFormat="1" x14ac:dyDescent="0.2"/>
    <row r="110" s="33" customFormat="1" x14ac:dyDescent="0.2"/>
    <row r="111" s="33" customFormat="1" x14ac:dyDescent="0.2"/>
    <row r="112" s="33" customFormat="1" x14ac:dyDescent="0.2"/>
    <row r="113" s="33" customFormat="1" x14ac:dyDescent="0.2"/>
    <row r="114" s="33" customFormat="1" x14ac:dyDescent="0.2"/>
    <row r="115" s="33" customFormat="1" x14ac:dyDescent="0.2"/>
    <row r="116" s="33" customFormat="1" x14ac:dyDescent="0.2"/>
    <row r="117" s="33" customFormat="1" x14ac:dyDescent="0.2"/>
    <row r="118" s="33" customFormat="1" x14ac:dyDescent="0.2"/>
    <row r="119" s="33" customFormat="1" x14ac:dyDescent="0.2"/>
    <row r="120" s="33" customFormat="1" x14ac:dyDescent="0.2"/>
    <row r="121" s="33" customFormat="1" x14ac:dyDescent="0.2"/>
    <row r="122" s="33" customFormat="1" x14ac:dyDescent="0.2"/>
    <row r="123" s="33" customFormat="1" x14ac:dyDescent="0.2"/>
    <row r="124" s="33" customFormat="1" x14ac:dyDescent="0.2"/>
    <row r="125" s="33" customFormat="1" x14ac:dyDescent="0.2"/>
    <row r="126" s="33" customFormat="1" x14ac:dyDescent="0.2"/>
    <row r="127" s="33" customFormat="1" x14ac:dyDescent="0.2"/>
    <row r="128" s="33" customFormat="1" x14ac:dyDescent="0.2"/>
    <row r="129" s="33" customFormat="1" x14ac:dyDescent="0.2"/>
    <row r="130" s="33" customFormat="1" x14ac:dyDescent="0.2"/>
    <row r="131" s="33" customFormat="1" x14ac:dyDescent="0.2"/>
    <row r="132" s="33" customFormat="1" x14ac:dyDescent="0.2"/>
    <row r="133" s="33" customFormat="1" x14ac:dyDescent="0.2"/>
    <row r="134" s="33" customFormat="1" x14ac:dyDescent="0.2"/>
    <row r="135" s="33" customFormat="1" x14ac:dyDescent="0.2"/>
    <row r="136" s="33" customFormat="1" x14ac:dyDescent="0.2"/>
    <row r="137" s="33" customFormat="1" x14ac:dyDescent="0.2"/>
    <row r="138" s="33" customFormat="1" x14ac:dyDescent="0.2"/>
    <row r="139" s="33" customFormat="1" x14ac:dyDescent="0.2"/>
    <row r="140" s="33" customFormat="1" x14ac:dyDescent="0.2"/>
    <row r="141" s="33" customFormat="1" x14ac:dyDescent="0.2"/>
    <row r="142" s="33" customFormat="1" x14ac:dyDescent="0.2"/>
    <row r="143" s="33" customFormat="1" x14ac:dyDescent="0.2"/>
    <row r="144" s="33" customFormat="1" x14ac:dyDescent="0.2"/>
    <row r="145" s="33" customFormat="1" x14ac:dyDescent="0.2"/>
    <row r="146" s="33" customFormat="1" x14ac:dyDescent="0.2"/>
    <row r="147" s="33" customFormat="1" x14ac:dyDescent="0.2"/>
    <row r="148" s="33" customFormat="1" x14ac:dyDescent="0.2"/>
    <row r="149" s="33" customFormat="1" x14ac:dyDescent="0.2"/>
    <row r="150" s="33" customFormat="1" x14ac:dyDescent="0.2"/>
    <row r="151" s="33" customFormat="1" x14ac:dyDescent="0.2"/>
    <row r="152" s="33" customFormat="1" x14ac:dyDescent="0.2"/>
    <row r="153" s="33" customFormat="1" x14ac:dyDescent="0.2"/>
    <row r="154" s="33" customFormat="1" x14ac:dyDescent="0.2"/>
    <row r="155" s="33" customFormat="1" x14ac:dyDescent="0.2"/>
    <row r="156" s="33" customFormat="1" x14ac:dyDescent="0.2"/>
    <row r="157" s="33" customFormat="1" x14ac:dyDescent="0.2"/>
    <row r="158" s="33" customFormat="1" x14ac:dyDescent="0.2"/>
    <row r="159" s="33" customFormat="1" x14ac:dyDescent="0.2"/>
    <row r="160" s="33" customFormat="1" x14ac:dyDescent="0.2"/>
    <row r="161" s="33" customFormat="1" x14ac:dyDescent="0.2"/>
    <row r="162" s="33" customFormat="1" x14ac:dyDescent="0.2"/>
    <row r="163" s="33" customFormat="1" x14ac:dyDescent="0.2"/>
    <row r="164" s="33" customFormat="1" x14ac:dyDescent="0.2"/>
    <row r="165" s="33" customFormat="1" x14ac:dyDescent="0.2"/>
    <row r="166" s="33" customFormat="1" x14ac:dyDescent="0.2"/>
    <row r="167" s="33" customFormat="1" x14ac:dyDescent="0.2"/>
    <row r="168" s="33" customFormat="1" x14ac:dyDescent="0.2"/>
    <row r="169" s="33" customFormat="1" x14ac:dyDescent="0.2"/>
    <row r="170" s="33" customFormat="1" x14ac:dyDescent="0.2"/>
    <row r="171" s="33" customFormat="1" x14ac:dyDescent="0.2"/>
    <row r="172" s="33" customFormat="1" x14ac:dyDescent="0.2"/>
    <row r="173" s="33" customFormat="1" x14ac:dyDescent="0.2"/>
    <row r="174" s="33" customFormat="1" x14ac:dyDescent="0.2"/>
    <row r="175" s="33" customFormat="1" x14ac:dyDescent="0.2"/>
    <row r="176" s="33" customFormat="1" x14ac:dyDescent="0.2"/>
    <row r="177" s="33" customFormat="1" x14ac:dyDescent="0.2"/>
    <row r="178" s="33" customFormat="1" x14ac:dyDescent="0.2"/>
    <row r="179" s="33" customFormat="1" x14ac:dyDescent="0.2"/>
    <row r="180" s="33" customFormat="1" x14ac:dyDescent="0.2"/>
    <row r="181" s="33" customFormat="1" x14ac:dyDescent="0.2"/>
    <row r="182" s="33" customFormat="1" x14ac:dyDescent="0.2"/>
    <row r="183" s="33" customFormat="1" x14ac:dyDescent="0.2"/>
    <row r="184" s="33" customFormat="1" x14ac:dyDescent="0.2"/>
    <row r="185" s="33" customFormat="1" x14ac:dyDescent="0.2"/>
    <row r="186" s="33" customFormat="1" x14ac:dyDescent="0.2"/>
    <row r="187" s="33" customFormat="1" x14ac:dyDescent="0.2"/>
    <row r="188" s="33" customFormat="1" x14ac:dyDescent="0.2"/>
    <row r="189" s="33" customFormat="1" x14ac:dyDescent="0.2"/>
    <row r="190" s="33" customFormat="1" x14ac:dyDescent="0.2"/>
    <row r="191" s="33" customFormat="1" x14ac:dyDescent="0.2"/>
    <row r="192" s="33" customFormat="1" x14ac:dyDescent="0.2"/>
    <row r="193" s="33" customFormat="1" x14ac:dyDescent="0.2"/>
    <row r="194" s="33" customFormat="1" x14ac:dyDescent="0.2"/>
    <row r="195" s="33" customFormat="1" x14ac:dyDescent="0.2"/>
    <row r="196" s="33" customFormat="1" x14ac:dyDescent="0.2"/>
    <row r="197" s="33" customFormat="1" x14ac:dyDescent="0.2"/>
    <row r="198" s="33" customFormat="1" x14ac:dyDescent="0.2"/>
    <row r="199" s="33" customFormat="1" x14ac:dyDescent="0.2"/>
    <row r="200" s="33" customFormat="1" x14ac:dyDescent="0.2"/>
    <row r="201" s="33" customFormat="1" x14ac:dyDescent="0.2"/>
    <row r="202" s="33" customFormat="1" x14ac:dyDescent="0.2"/>
    <row r="203" s="33" customFormat="1" x14ac:dyDescent="0.2"/>
    <row r="204" s="33" customFormat="1" x14ac:dyDescent="0.2"/>
    <row r="205" s="33" customFormat="1" x14ac:dyDescent="0.2"/>
    <row r="206" s="33" customFormat="1" x14ac:dyDescent="0.2"/>
    <row r="207" s="33" customFormat="1" x14ac:dyDescent="0.2"/>
    <row r="208" s="33" customFormat="1" x14ac:dyDescent="0.2"/>
    <row r="209" s="33" customFormat="1" x14ac:dyDescent="0.2"/>
    <row r="210" s="33" customFormat="1" x14ac:dyDescent="0.2"/>
    <row r="211" s="33" customFormat="1" x14ac:dyDescent="0.2"/>
    <row r="212" s="33" customFormat="1" x14ac:dyDescent="0.2"/>
    <row r="213" s="33" customFormat="1" x14ac:dyDescent="0.2"/>
    <row r="214" s="33" customFormat="1" x14ac:dyDescent="0.2"/>
    <row r="215" s="33" customFormat="1" x14ac:dyDescent="0.2"/>
    <row r="216" s="33" customFormat="1" x14ac:dyDescent="0.2"/>
    <row r="217" s="33" customFormat="1" x14ac:dyDescent="0.2"/>
    <row r="218" s="33" customFormat="1" x14ac:dyDescent="0.2"/>
    <row r="219" s="33" customFormat="1" x14ac:dyDescent="0.2"/>
    <row r="220" s="33" customFormat="1" x14ac:dyDescent="0.2"/>
    <row r="221" s="33" customFormat="1" x14ac:dyDescent="0.2"/>
    <row r="222" s="33" customFormat="1" x14ac:dyDescent="0.2"/>
    <row r="223" s="33" customFormat="1" x14ac:dyDescent="0.2"/>
    <row r="224" s="33" customFormat="1" x14ac:dyDescent="0.2"/>
    <row r="225" s="33" customFormat="1" x14ac:dyDescent="0.2"/>
    <row r="226" s="33" customFormat="1" x14ac:dyDescent="0.2"/>
    <row r="227" s="33" customFormat="1" x14ac:dyDescent="0.2"/>
    <row r="228" s="33" customFormat="1" x14ac:dyDescent="0.2"/>
    <row r="229" s="33" customFormat="1" x14ac:dyDescent="0.2"/>
    <row r="230" s="33" customFormat="1" x14ac:dyDescent="0.2"/>
    <row r="231" s="33" customFormat="1" x14ac:dyDescent="0.2"/>
    <row r="232" s="33" customFormat="1" x14ac:dyDescent="0.2"/>
    <row r="233" s="33" customFormat="1" x14ac:dyDescent="0.2"/>
    <row r="234" s="33" customFormat="1" x14ac:dyDescent="0.2"/>
    <row r="235" s="33" customFormat="1" x14ac:dyDescent="0.2"/>
    <row r="236" s="33" customFormat="1" x14ac:dyDescent="0.2"/>
    <row r="237" s="33" customFormat="1" x14ac:dyDescent="0.2"/>
    <row r="238" s="33" customFormat="1" x14ac:dyDescent="0.2"/>
    <row r="239" s="33" customFormat="1" x14ac:dyDescent="0.2"/>
    <row r="240" s="33" customFormat="1" x14ac:dyDescent="0.2"/>
    <row r="241" s="33" customFormat="1" x14ac:dyDescent="0.2"/>
    <row r="242" s="33" customFormat="1" x14ac:dyDescent="0.2"/>
    <row r="243" s="33" customFormat="1" x14ac:dyDescent="0.2"/>
    <row r="244" s="33" customFormat="1" x14ac:dyDescent="0.2"/>
    <row r="245" s="33" customFormat="1" x14ac:dyDescent="0.2"/>
    <row r="246" s="33" customFormat="1" x14ac:dyDescent="0.2"/>
    <row r="247" s="33" customFormat="1" x14ac:dyDescent="0.2"/>
    <row r="248" s="33" customFormat="1" x14ac:dyDescent="0.2"/>
    <row r="249" s="33" customFormat="1" x14ac:dyDescent="0.2"/>
    <row r="250" s="33" customFormat="1" x14ac:dyDescent="0.2"/>
    <row r="251" s="33" customFormat="1" x14ac:dyDescent="0.2"/>
    <row r="252" s="33" customFormat="1" x14ac:dyDescent="0.2"/>
    <row r="253" s="33" customFormat="1" x14ac:dyDescent="0.2"/>
    <row r="254" s="33" customFormat="1" x14ac:dyDescent="0.2"/>
    <row r="255" s="33" customFormat="1" x14ac:dyDescent="0.2"/>
    <row r="256" s="33" customFormat="1" x14ac:dyDescent="0.2"/>
    <row r="257" s="33" customFormat="1" x14ac:dyDescent="0.2"/>
    <row r="258" s="33" customFormat="1" x14ac:dyDescent="0.2"/>
    <row r="259" s="33" customFormat="1" x14ac:dyDescent="0.2"/>
    <row r="260" s="33" customFormat="1" x14ac:dyDescent="0.2"/>
    <row r="261" s="33" customFormat="1" x14ac:dyDescent="0.2"/>
    <row r="262" s="33" customFormat="1" x14ac:dyDescent="0.2"/>
  </sheetData>
  <sheetProtection algorithmName="SHA-512" hashValue="TBTL3UrXecGh+0rowAasUDuDPkYUqaJ/Gc4IKkVzDTqX0tCZwIrFvH1PPsCTCzSVB/fS2Xd/Xa7YQ/BCQDTlLQ==" saltValue="mXdgMeHv7noOzNTaXKSF4A==" spinCount="100000" sheet="1" selectLockedCells="1"/>
  <protectedRanges>
    <protectedRange sqref="F5:I5" name="Einträge"/>
  </protectedRanges>
  <dataConsolidate/>
  <customSheetViews>
    <customSheetView guid="{7591191C-1CA9-4972-9010-ACE08669645F}" showPageBreaks="1" showGridLines="0" fitToPage="1" printArea="1" hiddenRows="1" hiddenColumns="1">
      <selection activeCell="F10" sqref="F10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2" sqref="B22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028D363B-29C8-43E5-828B-5B5C239ABCB7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3"/>
      <headerFooter alignWithMargins="0"/>
    </customSheetView>
  </customSheetViews>
  <mergeCells count="13">
    <mergeCell ref="E26:H26"/>
    <mergeCell ref="E27:H27"/>
    <mergeCell ref="I14:J14"/>
    <mergeCell ref="I21:J21"/>
    <mergeCell ref="F2:K2"/>
    <mergeCell ref="E22:H22"/>
    <mergeCell ref="E23:H23"/>
    <mergeCell ref="I7:J7"/>
    <mergeCell ref="C5:E5"/>
    <mergeCell ref="F3:F4"/>
    <mergeCell ref="H3:I4"/>
    <mergeCell ref="H5:I5"/>
    <mergeCell ref="G3:G4"/>
  </mergeCells>
  <phoneticPr fontId="4" type="noConversion"/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000-000000000000}">
      <formula1>6</formula1>
    </dataValidation>
  </dataValidations>
  <hyperlinks>
    <hyperlink ref="K13" r:id="rId4" xr:uid="{00000000-0004-0000-0000-000000000000}"/>
    <hyperlink ref="K21" r:id="rId5" xr:uid="{00000000-0004-0000-0000-000001000000}"/>
    <hyperlink ref="I14" r:id="rId6" display="www.auma.de" xr:uid="{00000000-0004-0000-0000-000002000000}"/>
    <hyperlink ref="I21" r:id="rId7" display="www.standkonfigurator.de" xr:uid="{00000000-0004-0000-00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5" orientation="landscape" r:id="rId8"/>
  <headerFooter alignWithMargins="0"/>
  <ignoredErrors>
    <ignoredError sqref="F11" formula="1"/>
  </ignoredErrors>
  <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6"/>
  <sheetViews>
    <sheetView zoomScale="68" workbookViewId="0">
      <selection activeCell="C27" sqref="C27"/>
    </sheetView>
  </sheetViews>
  <sheetFormatPr baseColWidth="10" defaultRowHeight="12.75" x14ac:dyDescent="0.2"/>
  <cols>
    <col min="1" max="1" width="32.42578125" bestFit="1" customWidth="1"/>
    <col min="2" max="2" width="10.85546875" bestFit="1" customWidth="1"/>
    <col min="3" max="3" width="47.85546875" bestFit="1" customWidth="1"/>
    <col min="4" max="4" width="9.85546875" bestFit="1" customWidth="1"/>
    <col min="5" max="5" width="50.42578125" style="12" bestFit="1" customWidth="1"/>
    <col min="6" max="6" width="38" customWidth="1"/>
  </cols>
  <sheetData>
    <row r="1" spans="1:8" x14ac:dyDescent="0.2">
      <c r="A1" s="10"/>
      <c r="B1" s="10"/>
      <c r="C1" s="10"/>
      <c r="D1" s="10"/>
      <c r="E1" s="11"/>
      <c r="F1" s="10"/>
      <c r="G1" s="10"/>
      <c r="H1" s="10"/>
    </row>
    <row r="2" spans="1:8" x14ac:dyDescent="0.2">
      <c r="A2" s="9"/>
      <c r="B2" s="7"/>
      <c r="C2" s="7"/>
      <c r="D2" s="16"/>
      <c r="E2" s="24"/>
    </row>
    <row r="3" spans="1:8" x14ac:dyDescent="0.2">
      <c r="B3" s="22"/>
      <c r="C3" s="23"/>
      <c r="D3" s="16"/>
      <c r="E3" s="25"/>
    </row>
    <row r="4" spans="1:8" ht="15" customHeight="1" x14ac:dyDescent="0.2">
      <c r="B4" s="22"/>
      <c r="C4" s="23"/>
      <c r="D4" s="16"/>
      <c r="E4" s="25"/>
    </row>
    <row r="5" spans="1:8" ht="15" customHeight="1" x14ac:dyDescent="0.2">
      <c r="B5" s="3"/>
      <c r="C5" s="18"/>
      <c r="D5" s="2"/>
    </row>
    <row r="6" spans="1:8" x14ac:dyDescent="0.2">
      <c r="B6" s="3"/>
      <c r="C6" s="26"/>
      <c r="D6" s="27"/>
      <c r="E6" s="26"/>
      <c r="F6" s="27"/>
    </row>
    <row r="7" spans="1:8" x14ac:dyDescent="0.2">
      <c r="B7" s="3"/>
      <c r="C7" s="28"/>
      <c r="D7" s="29"/>
      <c r="E7" s="30"/>
      <c r="F7" s="29"/>
    </row>
    <row r="8" spans="1:8" x14ac:dyDescent="0.2">
      <c r="C8" s="4"/>
      <c r="D8" s="4"/>
    </row>
    <row r="9" spans="1:8" x14ac:dyDescent="0.2">
      <c r="A9" s="1" t="s">
        <v>10</v>
      </c>
      <c r="B9" s="1"/>
      <c r="C9" s="13" t="s">
        <v>12</v>
      </c>
      <c r="D9" s="7"/>
      <c r="E9" s="136" t="s">
        <v>16</v>
      </c>
    </row>
    <row r="10" spans="1:8" x14ac:dyDescent="0.2">
      <c r="C10" s="72">
        <v>0</v>
      </c>
      <c r="D10" s="5"/>
      <c r="E10" s="73">
        <f>C10</f>
        <v>0</v>
      </c>
    </row>
    <row r="11" spans="1:8" x14ac:dyDescent="0.2">
      <c r="C11" s="72">
        <v>0.19</v>
      </c>
      <c r="D11" s="5"/>
      <c r="E11" s="73">
        <f>C11</f>
        <v>0.19</v>
      </c>
      <c r="F11" s="9"/>
    </row>
    <row r="12" spans="1:8" x14ac:dyDescent="0.2">
      <c r="B12" s="1"/>
      <c r="C12" s="69"/>
      <c r="D12" s="4"/>
      <c r="E12" s="71"/>
      <c r="F12" s="9"/>
    </row>
    <row r="13" spans="1:8" x14ac:dyDescent="0.2">
      <c r="A13" s="1" t="s">
        <v>9</v>
      </c>
      <c r="B13" s="1"/>
      <c r="C13" s="132">
        <v>251</v>
      </c>
      <c r="D13" s="6"/>
      <c r="E13" s="134"/>
      <c r="F13" s="9"/>
    </row>
    <row r="14" spans="1:8" x14ac:dyDescent="0.2">
      <c r="A14" s="1" t="s">
        <v>8</v>
      </c>
      <c r="B14" s="1"/>
      <c r="C14" s="132">
        <v>281</v>
      </c>
      <c r="D14" s="6"/>
      <c r="E14" s="134"/>
      <c r="F14" s="9"/>
    </row>
    <row r="15" spans="1:8" x14ac:dyDescent="0.2">
      <c r="A15" s="1" t="s">
        <v>7</v>
      </c>
      <c r="B15" s="1"/>
      <c r="C15" s="132">
        <v>299</v>
      </c>
      <c r="D15" s="6"/>
      <c r="E15" s="134"/>
    </row>
    <row r="16" spans="1:8" x14ac:dyDescent="0.2">
      <c r="A16" s="1" t="s">
        <v>6</v>
      </c>
      <c r="C16" s="132">
        <v>309</v>
      </c>
      <c r="D16" s="6"/>
      <c r="E16" s="134"/>
    </row>
    <row r="17" spans="1:5" x14ac:dyDescent="0.2">
      <c r="C17" s="69"/>
      <c r="D17" s="4"/>
      <c r="E17" s="135"/>
    </row>
    <row r="18" spans="1:5" x14ac:dyDescent="0.2">
      <c r="A18" s="9" t="s">
        <v>14</v>
      </c>
      <c r="C18" s="132">
        <v>0.6</v>
      </c>
      <c r="D18" s="6"/>
      <c r="E18" s="134"/>
    </row>
    <row r="19" spans="1:5" x14ac:dyDescent="0.2">
      <c r="A19" s="9"/>
      <c r="C19" s="133"/>
      <c r="D19" s="6"/>
      <c r="E19" s="134"/>
    </row>
    <row r="20" spans="1:5" x14ac:dyDescent="0.2">
      <c r="A20" s="9" t="s">
        <v>26</v>
      </c>
      <c r="C20" s="132">
        <v>5.95</v>
      </c>
      <c r="D20" s="6"/>
      <c r="E20" s="134"/>
    </row>
    <row r="21" spans="1:5" x14ac:dyDescent="0.2">
      <c r="B21" s="1"/>
      <c r="C21" s="70"/>
      <c r="D21" s="6"/>
      <c r="E21" s="135"/>
    </row>
    <row r="22" spans="1:5" x14ac:dyDescent="0.2">
      <c r="A22" s="9" t="s">
        <v>30</v>
      </c>
      <c r="B22" s="1"/>
      <c r="C22" s="132">
        <v>1179</v>
      </c>
      <c r="D22" s="6"/>
      <c r="E22" s="134"/>
    </row>
    <row r="23" spans="1:5" x14ac:dyDescent="0.2">
      <c r="A23" s="9" t="s">
        <v>39</v>
      </c>
      <c r="B23" s="1"/>
      <c r="C23" s="132">
        <v>0</v>
      </c>
      <c r="D23" s="6"/>
      <c r="E23" s="134"/>
    </row>
    <row r="24" spans="1:5" x14ac:dyDescent="0.2">
      <c r="B24" s="1"/>
      <c r="C24" s="69"/>
      <c r="D24" s="31"/>
      <c r="E24" s="135"/>
    </row>
    <row r="25" spans="1:5" x14ac:dyDescent="0.2">
      <c r="A25" t="s">
        <v>48</v>
      </c>
      <c r="B25" s="1"/>
      <c r="C25" s="139">
        <v>219</v>
      </c>
      <c r="E25" s="134"/>
    </row>
    <row r="26" spans="1:5" x14ac:dyDescent="0.2">
      <c r="A26" t="s">
        <v>20</v>
      </c>
      <c r="B26" s="1"/>
      <c r="C26" s="132">
        <v>115</v>
      </c>
      <c r="D26" s="32"/>
      <c r="E26" s="134"/>
    </row>
    <row r="27" spans="1:5" x14ac:dyDescent="0.2">
      <c r="A27" t="s">
        <v>47</v>
      </c>
      <c r="C27" s="132">
        <v>239</v>
      </c>
      <c r="D27" s="32"/>
      <c r="E27" s="134"/>
    </row>
    <row r="28" spans="1:5" x14ac:dyDescent="0.2">
      <c r="C28" s="17"/>
      <c r="D28" s="6"/>
      <c r="E28" s="135"/>
    </row>
    <row r="29" spans="1:5" x14ac:dyDescent="0.2">
      <c r="B29" s="1"/>
      <c r="C29" s="4"/>
      <c r="D29" s="4"/>
    </row>
    <row r="30" spans="1:5" x14ac:dyDescent="0.2">
      <c r="A30" s="9" t="s">
        <v>27</v>
      </c>
      <c r="C30" s="144" t="s">
        <v>53</v>
      </c>
      <c r="D30" s="8"/>
      <c r="E30" s="14" t="s">
        <v>46</v>
      </c>
    </row>
    <row r="31" spans="1:5" x14ac:dyDescent="0.2">
      <c r="A31" s="9" t="s">
        <v>28</v>
      </c>
      <c r="C31" s="15" t="s">
        <v>2</v>
      </c>
      <c r="D31" s="8"/>
      <c r="E31" s="14" t="s">
        <v>15</v>
      </c>
    </row>
    <row r="32" spans="1:5" x14ac:dyDescent="0.2">
      <c r="A32" s="9" t="s">
        <v>29</v>
      </c>
      <c r="C32" s="15" t="s">
        <v>33</v>
      </c>
      <c r="D32" s="8"/>
      <c r="E32" s="14" t="s">
        <v>34</v>
      </c>
    </row>
    <row r="35" spans="1:5" x14ac:dyDescent="0.2">
      <c r="A35" s="1"/>
      <c r="C35" s="132" t="s">
        <v>41</v>
      </c>
      <c r="D35" s="7"/>
      <c r="E35" s="132" t="s">
        <v>43</v>
      </c>
    </row>
    <row r="36" spans="1:5" x14ac:dyDescent="0.2">
      <c r="C36" s="132" t="s">
        <v>42</v>
      </c>
      <c r="E36" s="132" t="s">
        <v>44</v>
      </c>
    </row>
  </sheetData>
  <sheetProtection selectLockedCells="1"/>
  <customSheetViews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E30" r:id="rId4" xr:uid="{00000000-0004-0000-0200-000001000000}"/>
    <hyperlink ref="C31" r:id="rId5" xr:uid="{00000000-0004-0000-0200-000002000000}"/>
    <hyperlink ref="E31" r:id="rId6" xr:uid="{00000000-0004-0000-0200-000003000000}"/>
    <hyperlink ref="E32" r:id="rId7" display="www.standconfigurator.com" xr:uid="{00000000-0004-0000-0200-000004000000}"/>
    <hyperlink ref="C32" r:id="rId8" display="www.standkonfigurator.de" xr:uid="{00000000-0004-0000-0200-000005000000}"/>
    <hyperlink ref="C30" r:id="rId9" xr:uid="{E4B3C189-EA3C-432A-9320-B13380EF9965}"/>
  </hyperlinks>
  <pageMargins left="0.7" right="0.7" top="0.78740157499999996" bottom="0.78740157499999996" header="0.3" footer="0.3"/>
  <pageSetup paperSize="9" scale="7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54"/>
  <sheetViews>
    <sheetView workbookViewId="0">
      <selection activeCell="C2" sqref="C2"/>
    </sheetView>
  </sheetViews>
  <sheetFormatPr baseColWidth="10" defaultRowHeight="12.75" x14ac:dyDescent="0.2"/>
  <cols>
    <col min="1" max="2" width="40.42578125" customWidth="1"/>
    <col min="3" max="6" width="40.42578125" style="20" customWidth="1"/>
    <col min="7" max="32" width="11.42578125" style="20"/>
  </cols>
  <sheetData>
    <row r="1" spans="1:3" x14ac:dyDescent="0.2">
      <c r="A1" s="21" t="s">
        <v>23</v>
      </c>
      <c r="B1" s="21" t="s">
        <v>24</v>
      </c>
    </row>
    <row r="2" spans="1:3" ht="145.5" customHeight="1" x14ac:dyDescent="0.2">
      <c r="A2" s="20"/>
      <c r="B2" s="20"/>
    </row>
    <row r="3" spans="1:3" x14ac:dyDescent="0.2">
      <c r="A3" s="21" t="s">
        <v>17</v>
      </c>
      <c r="B3" s="21" t="s">
        <v>20</v>
      </c>
    </row>
    <row r="4" spans="1:3" ht="145.5" customHeight="1" x14ac:dyDescent="0.2">
      <c r="A4" s="20"/>
      <c r="B4" s="20"/>
    </row>
    <row r="5" spans="1:3" x14ac:dyDescent="0.2">
      <c r="A5" s="21" t="s">
        <v>18</v>
      </c>
      <c r="B5" s="21" t="s">
        <v>19</v>
      </c>
    </row>
    <row r="6" spans="1:3" ht="145.5" customHeight="1" x14ac:dyDescent="0.2">
      <c r="A6" s="20"/>
      <c r="B6" s="19"/>
      <c r="C6" s="19"/>
    </row>
    <row r="7" spans="1:3" x14ac:dyDescent="0.2">
      <c r="A7" s="21" t="s">
        <v>21</v>
      </c>
      <c r="B7" s="21" t="s">
        <v>22</v>
      </c>
    </row>
    <row r="8" spans="1:3" ht="145.5" customHeight="1" x14ac:dyDescent="0.2">
      <c r="A8" s="20"/>
      <c r="B8" s="20"/>
    </row>
    <row r="9" spans="1:3" s="20" customFormat="1" x14ac:dyDescent="0.2"/>
    <row r="10" spans="1:3" s="20" customFormat="1" x14ac:dyDescent="0.2"/>
    <row r="11" spans="1:3" s="20" customFormat="1" x14ac:dyDescent="0.2"/>
    <row r="12" spans="1:3" s="20" customFormat="1" x14ac:dyDescent="0.2"/>
    <row r="13" spans="1:3" s="20" customFormat="1" x14ac:dyDescent="0.2"/>
    <row r="14" spans="1:3" s="20" customFormat="1" x14ac:dyDescent="0.2"/>
    <row r="15" spans="1:3" s="20" customFormat="1" x14ac:dyDescent="0.2"/>
    <row r="16" spans="1:3" s="20" customFormat="1" x14ac:dyDescent="0.2"/>
    <row r="17" s="20" customFormat="1" x14ac:dyDescent="0.2"/>
    <row r="18" s="20" customFormat="1" x14ac:dyDescent="0.2"/>
    <row r="19" s="20" customFormat="1" x14ac:dyDescent="0.2"/>
    <row r="20" s="20" customFormat="1" x14ac:dyDescent="0.2"/>
    <row r="21" s="20" customFormat="1" x14ac:dyDescent="0.2"/>
    <row r="22" s="20" customFormat="1" x14ac:dyDescent="0.2"/>
    <row r="23" s="20" customFormat="1" x14ac:dyDescent="0.2"/>
    <row r="24" s="20" customFormat="1" x14ac:dyDescent="0.2"/>
    <row r="25" s="20" customFormat="1" x14ac:dyDescent="0.2"/>
    <row r="26" s="20" customFormat="1" x14ac:dyDescent="0.2"/>
    <row r="27" s="20" customFormat="1" x14ac:dyDescent="0.2"/>
    <row r="28" s="20" customFormat="1" x14ac:dyDescent="0.2"/>
    <row r="29" s="20" customFormat="1" x14ac:dyDescent="0.2"/>
    <row r="30" s="20" customFormat="1" x14ac:dyDescent="0.2"/>
    <row r="31" s="20" customFormat="1" x14ac:dyDescent="0.2"/>
    <row r="32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</sheetData>
  <customSheetViews>
    <customSheetView guid="{7591191C-1CA9-4972-9010-ACE08669645F}" fitToPage="1">
      <selection activeCell="C2" sqref="C2"/>
      <pageMargins left="0.7" right="0.7" top="0.78740157499999996" bottom="0.78740157499999996" header="0.3" footer="0.3"/>
      <pageSetup paperSize="9" scale="72" orientation="portrait" r:id="rId1"/>
    </customSheetView>
    <customSheetView guid="{41CE2737-3F33-45D4-9A5B-FEF61FEC26BB}" fitToPage="1">
      <selection activeCell="C2" sqref="C2"/>
      <pageMargins left="0.7" right="0.7" top="0.78740157499999996" bottom="0.78740157499999996" header="0.3" footer="0.3"/>
      <pageSetup paperSize="9" scale="72" orientation="portrait" r:id="rId2"/>
    </customSheetView>
    <customSheetView guid="{028D363B-29C8-43E5-828B-5B5C239ABCB7}" fitToPage="1">
      <selection activeCell="C2" sqref="C2"/>
      <pageMargins left="0.7" right="0.7" top="0.78740157499999996" bottom="0.78740157499999996" header="0.3" footer="0.3"/>
      <pageSetup paperSize="9" scale="72" orientation="portrait" r:id="rId3"/>
    </customSheetView>
  </customSheetViews>
  <pageMargins left="0.7" right="0.7" top="0.78740157499999996" bottom="0.78740157499999996" header="0.3" footer="0.3"/>
  <pageSetup paperSize="9" scale="7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720d9c-be6a-4c64-abfb-9a5899d2ee6b" xsi:nil="true"/>
    <lcf76f155ced4ddcb4097134ff3c332f xmlns="4bc4b95f-faec-4ea8-86d1-ff2f73edaf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AF07007636489B5DBF5BF43319D6" ma:contentTypeVersion="16" ma:contentTypeDescription="Ein neues Dokument erstellen." ma:contentTypeScope="" ma:versionID="8881f4fb45ee9d00e3ec57fcb674f774">
  <xsd:schema xmlns:xsd="http://www.w3.org/2001/XMLSchema" xmlns:xs="http://www.w3.org/2001/XMLSchema" xmlns:p="http://schemas.microsoft.com/office/2006/metadata/properties" xmlns:ns2="4bc4b95f-faec-4ea8-86d1-ff2f73edafd0" xmlns:ns3="76720d9c-be6a-4c64-abfb-9a5899d2ee6b" targetNamespace="http://schemas.microsoft.com/office/2006/metadata/properties" ma:root="true" ma:fieldsID="458224aac7325e115ebcaabfc8ea5483" ns2:_="" ns3:_="">
    <xsd:import namespace="4bc4b95f-faec-4ea8-86d1-ff2f73edafd0"/>
    <xsd:import namespace="76720d9c-be6a-4c64-abfb-9a5899d2e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4b95f-faec-4ea8-86d1-ff2f73eda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20d9c-be6a-4c64-abfb-9a5899d2ee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5dba2d-9cd5-41c2-83b7-d063aa6a50ed}" ma:internalName="TaxCatchAll" ma:showField="CatchAllData" ma:web="76720d9c-be6a-4c64-abfb-9a5899d2e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A557B-2614-4FC4-85C9-1569DA727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64627-8384-4416-AFEC-F5B76F48D8A0}">
  <ds:schemaRefs>
    <ds:schemaRef ds:uri="adf44c84-696f-4e4a-8a62-a31fa1b32b8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c1cb86d2-201d-4674-a856-06338e710602"/>
    <ds:schemaRef ds:uri="http://schemas.microsoft.com/office/2006/metadata/properties"/>
    <ds:schemaRef ds:uri="http://www.w3.org/XML/1998/namespace"/>
    <ds:schemaRef ds:uri="76720d9c-be6a-4c64-abfb-9a5899d2ee6b"/>
    <ds:schemaRef ds:uri="4bc4b95f-faec-4ea8-86d1-ff2f73edafd0"/>
  </ds:schemaRefs>
</ds:datastoreItem>
</file>

<file path=customXml/itemProps3.xml><?xml version="1.0" encoding="utf-8"?>
<ds:datastoreItem xmlns:ds="http://schemas.openxmlformats.org/officeDocument/2006/customXml" ds:itemID="{9DC9B6D0-EAC7-45B8-8E7B-B2E2EF76A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4b95f-faec-4ea8-86d1-ff2f73edafd0"/>
    <ds:schemaRef ds:uri="76720d9c-be6a-4c64-abfb-9a5899d2e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Deutsch</vt:lpstr>
      <vt:lpstr>DropDown</vt:lpstr>
      <vt:lpstr>Vorlage Bilder Standbau</vt:lpstr>
      <vt:lpstr>Deutsch!Druckbereich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Ronny Sonnenschein</cp:lastModifiedBy>
  <cp:lastPrinted>2025-10-17T07:42:17Z</cp:lastPrinted>
  <dcterms:created xsi:type="dcterms:W3CDTF">2010-12-14T14:22:40Z</dcterms:created>
  <dcterms:modified xsi:type="dcterms:W3CDTF">2025-12-10T09:11:20Z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0x0101000E1BAF07007636489B5DBF5BF43319D6</vt:lpwstr>
  </property>
  <property fmtid="{D5CDD505-2E9C-101B-9397-08002B2CF9AE}" pid="3" name="MediaServiceImageTags">
    <vt:lpwstr/>
  </property>
</Properties>
</file>