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642/Freigegebene Dokumente/POWTECH TECHNOPHARM/POWTECH TECHNOPHARM 2026/1_Vertrieb/Vertriebsunterlagen/Kalkulationen für Website/"/>
    </mc:Choice>
  </mc:AlternateContent>
  <xr:revisionPtr revIDLastSave="32" documentId="8_{6CCFEF24-AD34-4C2C-9B5E-93C8C97D6FAB}" xr6:coauthVersionLast="47" xr6:coauthVersionMax="47" xr10:uidLastSave="{01FDE091-8904-4EAE-9B78-877FEDBA5C33}"/>
  <bookViews>
    <workbookView xWindow="-120" yWindow="-120" windowWidth="29040" windowHeight="17520" xr2:uid="{00000000-000D-0000-FFFF-FFFF00000000}"/>
  </bookViews>
  <sheets>
    <sheet name="English" sheetId="2" r:id="rId1"/>
    <sheet name="DropDown" sheetId="3" state="hidden" r:id="rId2"/>
  </sheets>
  <definedNames>
    <definedName name="_xlnm.Print_Area" localSheetId="0">English!$A$1:$K$36</definedName>
    <definedName name="Z_028D363B_29C8_43E5_828B_5B5C239ABCB7_.wvu.Cols" localSheetId="0" hidden="1">English!$O:$Q</definedName>
    <definedName name="Z_028D363B_29C8_43E5_828B_5B5C239ABCB7_.wvu.PrintArea" localSheetId="0" hidden="1">English!$A$1:$K$36</definedName>
    <definedName name="Z_028D363B_29C8_43E5_828B_5B5C239ABCB7_.wvu.Rows" localSheetId="0" hidden="1">English!$6:$6,English!$32:$34</definedName>
    <definedName name="Z_41CE2737_3F33_45D4_9A5B_FEF61FEC26BB_.wvu.Cols" localSheetId="0" hidden="1">English!$O:$Q</definedName>
    <definedName name="Z_41CE2737_3F33_45D4_9A5B_FEF61FEC26BB_.wvu.PrintArea" localSheetId="0" hidden="1">English!$A$1:$K$36</definedName>
    <definedName name="Z_41CE2737_3F33_45D4_9A5B_FEF61FEC26BB_.wvu.Rows" localSheetId="0" hidden="1">English!$6:$6,English!$32:$34</definedName>
    <definedName name="Z_7591191C_1CA9_4972_9010_ACE08669645F_.wvu.Cols" localSheetId="0" hidden="1">English!$O:$Q</definedName>
    <definedName name="Z_7591191C_1CA9_4972_9010_ACE08669645F_.wvu.PrintArea" localSheetId="0" hidden="1">English!$A$1:$K$36</definedName>
    <definedName name="Z_7591191C_1CA9_4972_9010_ACE08669645F_.wvu.Rows" localSheetId="0" hidden="1">English!$6:$6,English!$32:$34</definedName>
  </definedNames>
  <calcPr calcId="191029" fullPrecision="0"/>
  <customWorkbookViews>
    <customWorkbookView name="Franz, Daniela - Persönliche Ansicht" guid="{028D363B-29C8-43E5-828B-5B5C239ABCB7}" mergeInterval="0" personalView="1" maximized="1" windowWidth="1280" windowHeight="778" activeSheetId="2"/>
    <customWorkbookView name="Teichert, Christina - Persönliche Ansicht" guid="{41CE2737-3F33-45D4-9A5B-FEF61FEC26BB}" mergeInterval="0" personalView="1" maximized="1" windowWidth="1680" windowHeight="825" activeSheetId="2"/>
    <customWorkbookView name="Christina Teichert - Persönliche Ansicht" guid="{7591191C-1CA9-4972-9010-ACE08669645F}" mergeInterval="0" personalView="1" maximized="1" windowWidth="1680" windowHeight="80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G9" i="2"/>
  <c r="F9" i="2"/>
  <c r="E9" i="2"/>
  <c r="C22" i="2"/>
  <c r="C14" i="2"/>
  <c r="F14" i="2" s="1"/>
  <c r="C11" i="2"/>
  <c r="E14" i="2"/>
  <c r="E22" i="2" l="1"/>
  <c r="H14" i="2"/>
  <c r="E26" i="2"/>
  <c r="C13" i="2"/>
  <c r="H13" i="2" s="1"/>
  <c r="G10" i="2" l="1"/>
  <c r="C16" i="2" l="1"/>
  <c r="F10" i="2" l="1"/>
  <c r="H10" i="2"/>
  <c r="E10" i="2"/>
  <c r="I21" i="2" l="1"/>
  <c r="I14" i="2"/>
  <c r="I7" i="2"/>
  <c r="C27" i="2"/>
  <c r="C23" i="2"/>
  <c r="G11" i="2"/>
  <c r="E11" i="3"/>
  <c r="E10" i="3"/>
  <c r="F13" i="2" l="1"/>
  <c r="G13" i="2"/>
  <c r="E13" i="2"/>
  <c r="E23" i="2"/>
  <c r="G14" i="2"/>
  <c r="E27" i="2"/>
  <c r="F11" i="2"/>
  <c r="H11" i="2"/>
  <c r="H15" i="2" s="1"/>
  <c r="E11" i="2"/>
  <c r="H16" i="2" l="1"/>
  <c r="E15" i="2"/>
  <c r="E16" i="2" s="1"/>
  <c r="E17" i="2" s="1"/>
  <c r="E28" i="2" s="1"/>
  <c r="G15" i="2"/>
  <c r="G16" i="2" s="1"/>
  <c r="F15" i="2"/>
  <c r="F16" i="2" s="1"/>
  <c r="G17" i="2" l="1"/>
  <c r="G28" i="2" s="1"/>
  <c r="E24" i="2"/>
  <c r="F17" i="2"/>
  <c r="F24" i="2" s="1"/>
  <c r="H17" i="2"/>
  <c r="G24" i="2" l="1"/>
  <c r="F28" i="2"/>
  <c r="H28" i="2"/>
  <c r="H24" i="2"/>
</calcChain>
</file>

<file path=xl/sharedStrings.xml><?xml version="1.0" encoding="utf-8"?>
<sst xmlns="http://schemas.openxmlformats.org/spreadsheetml/2006/main" count="65" uniqueCount="56">
  <si>
    <t>www.auma.de</t>
  </si>
  <si>
    <t>Rental fee for stand space</t>
  </si>
  <si>
    <t>+ Value added tax</t>
  </si>
  <si>
    <r>
      <t xml:space="preserve">Total investment </t>
    </r>
    <r>
      <rPr>
        <sz val="8"/>
        <rFont val="Arial"/>
        <family val="2"/>
      </rPr>
      <t>without stand construction/gross</t>
    </r>
  </si>
  <si>
    <r>
      <t xml:space="preserve">Total investment </t>
    </r>
    <r>
      <rPr>
        <sz val="8"/>
        <rFont val="Arial"/>
        <family val="2"/>
      </rPr>
      <t>with stand construction/gross</t>
    </r>
    <r>
      <rPr>
        <b/>
        <sz val="10"/>
        <rFont val="Arial"/>
        <family val="2"/>
      </rPr>
      <t/>
    </r>
  </si>
  <si>
    <t>Blockstand</t>
  </si>
  <si>
    <t>Kopfstand</t>
  </si>
  <si>
    <t>Eckstand</t>
  </si>
  <si>
    <t>Reihenstand</t>
  </si>
  <si>
    <t>Mehrwertsteuer</t>
  </si>
  <si>
    <t>-auswählen-</t>
  </si>
  <si>
    <t>AUMA-Beitrag</t>
  </si>
  <si>
    <t>www.auma.de/en/</t>
  </si>
  <si>
    <t>-choose-</t>
  </si>
  <si>
    <t>Please select</t>
  </si>
  <si>
    <t>AUMA-contribution</t>
  </si>
  <si>
    <t>VAT</t>
  </si>
  <si>
    <t>Pcs</t>
  </si>
  <si>
    <r>
      <rPr>
        <sz val="10"/>
        <rFont val="Arial"/>
        <family val="2"/>
      </rPr>
      <t xml:space="preserve">Total investment </t>
    </r>
    <r>
      <rPr>
        <sz val="8"/>
        <rFont val="Arial"/>
        <family val="2"/>
      </rPr>
      <t>without stand construction/net</t>
    </r>
  </si>
  <si>
    <t>Entsorgungsservice Laufzeit</t>
  </si>
  <si>
    <t>Veranstaltungswebseite</t>
  </si>
  <si>
    <t>AUMA</t>
  </si>
  <si>
    <t>Standkonfigurator</t>
  </si>
  <si>
    <t>Marketing-Services</t>
  </si>
  <si>
    <t>Marketing services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</si>
  <si>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</si>
  <si>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t>Stand space in sqm</t>
  </si>
  <si>
    <t>number of co-exhibitors</t>
  </si>
  <si>
    <t>co-exhibitor fee</t>
  </si>
  <si>
    <t>per sqm</t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</si>
  <si>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</si>
  <si>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r>
      <t>Example with Complete rental stand</t>
    </r>
    <r>
      <rPr>
        <sz val="10"/>
        <rFont val="Arial"/>
        <family val="2"/>
      </rPr>
      <t>*</t>
    </r>
  </si>
  <si>
    <r>
      <t>Waste disposal service during the event</t>
    </r>
    <r>
      <rPr>
        <sz val="8"/>
        <rFont val="Arial"/>
        <family val="2"/>
      </rPr>
      <t xml:space="preserve"> (up to an area of 500m²)</t>
    </r>
  </si>
  <si>
    <t>Company &amp; Product Paket</t>
  </si>
  <si>
    <t>ja</t>
  </si>
  <si>
    <t>nein</t>
  </si>
  <si>
    <t>yes</t>
  </si>
  <si>
    <t>no</t>
  </si>
  <si>
    <t>exhibitors from Germany 19%; others 0%</t>
  </si>
  <si>
    <t>value added tax</t>
  </si>
  <si>
    <t xml:space="preserve">THETYS </t>
  </si>
  <si>
    <t>HELIOS</t>
  </si>
  <si>
    <r>
      <t xml:space="preserve">HELIOS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15sqm)</t>
    </r>
  </si>
  <si>
    <t>* Please order your complete rental stand at www.standconfigurator.com</t>
  </si>
  <si>
    <t>29.09. - 01.10. 2026</t>
  </si>
  <si>
    <r>
      <t>Complete price incl. power supply up to 3kw and consumption and further services</t>
    </r>
    <r>
      <rPr>
        <sz val="8"/>
        <color theme="1"/>
        <rFont val="Arial"/>
        <family val="2"/>
      </rPr>
      <t xml:space="preserve">
Orders received </t>
    </r>
    <r>
      <rPr>
        <b/>
        <sz val="8"/>
        <color theme="1"/>
        <rFont val="Arial"/>
        <family val="2"/>
      </rPr>
      <t>later than the 7th Spetember 2026</t>
    </r>
    <r>
      <rPr>
        <sz val="8"/>
        <color theme="1"/>
        <rFont val="Arial"/>
        <family val="2"/>
      </rPr>
      <t xml:space="preserve"> will</t>
    </r>
    <r>
      <rPr>
        <sz val="8"/>
        <rFont val="Arial"/>
        <family val="2"/>
      </rPr>
      <t xml:space="preserve"> be billed an express surcharge of 25%, subject to a minimum surcharge of EUR 10 per order.</t>
    </r>
  </si>
  <si>
    <r>
      <rPr>
        <b/>
        <sz val="8"/>
        <rFont val="Arial"/>
        <family val="2"/>
      </rPr>
      <t>Attention:</t>
    </r>
    <r>
      <rPr>
        <sz val="8"/>
        <rFont val="Arial"/>
        <family val="2"/>
      </rPr>
      <t xml:space="preserve">
Peninsula and island stands are only available for larger stand spaces!
Costs of staff, transportation and extra costs like advertisements can not be calculated with this sheet!
</t>
    </r>
    <r>
      <rPr>
        <b/>
        <sz val="8"/>
        <rFont val="Arial"/>
        <family val="2"/>
      </rPr>
      <t>Minimum stand size: 12 sqm</t>
    </r>
    <r>
      <rPr>
        <sz val="8"/>
        <rFont val="Arial"/>
        <family val="2"/>
      </rPr>
      <t xml:space="preserve"> (see item 7 of the Special Conditions for Participation)
</t>
    </r>
    <r>
      <rPr>
        <b/>
        <sz val="8"/>
        <rFont val="Arial"/>
        <family val="2"/>
      </rPr>
      <t>The calculation is not binding and no responsibility accepted for errors!</t>
    </r>
  </si>
  <si>
    <t>further obligatory costs</t>
  </si>
  <si>
    <t>apply here</t>
  </si>
  <si>
    <t>Calculation
Early Bird Price (valid until 31.03.2026)</t>
  </si>
  <si>
    <r>
      <t>In-line stand</t>
    </r>
    <r>
      <rPr>
        <sz val="8"/>
        <rFont val="Arial"/>
        <family val="2"/>
      </rPr>
      <t xml:space="preserve"> 
(251 €/sqm)</t>
    </r>
  </si>
  <si>
    <r>
      <rPr>
        <b/>
        <sz val="10"/>
        <rFont val="Arial"/>
        <family val="2"/>
      </rPr>
      <t xml:space="preserve">Corner stand
</t>
    </r>
    <r>
      <rPr>
        <sz val="8"/>
        <rFont val="Arial"/>
        <family val="2"/>
      </rPr>
      <t>(281€/sqm)</t>
    </r>
  </si>
  <si>
    <r>
      <t xml:space="preserve">Peninsula stand 
</t>
    </r>
    <r>
      <rPr>
        <sz val="8"/>
        <rFont val="Arial"/>
        <family val="2"/>
      </rPr>
      <t>(309 €/sqm)</t>
    </r>
  </si>
  <si>
    <r>
      <t xml:space="preserve">Island stand 
</t>
    </r>
    <r>
      <rPr>
        <sz val="8"/>
        <rFont val="Arial"/>
        <family val="2"/>
      </rPr>
      <t>(324 €/sqm)</t>
    </r>
  </si>
  <si>
    <r>
      <t xml:space="preserve">PALLAS </t>
    </r>
    <r>
      <rPr>
        <sz val="10"/>
        <rFont val="Arial"/>
        <family val="2"/>
      </rPr>
      <t xml:space="preserve">net </t>
    </r>
    <r>
      <rPr>
        <sz val="8"/>
        <rFont val="Arial"/>
        <family val="2"/>
      </rPr>
      <t>(Minimum stand space 12sqm)</t>
    </r>
  </si>
  <si>
    <t>PALLAS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</si>
</sst>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  <family val="2"/>
    </font>
    <font>
      <b/>
      <sz val="10"/>
      <color indexed="23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C1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2" fillId="0" borderId="0" xfId="3" applyNumberFormat="1" applyFont="1" applyFill="1" applyBorder="1" applyAlignment="1" applyProtection="1">
      <alignment vertical="center" wrapText="1"/>
      <protection hidden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9" fillId="2" borderId="0" xfId="1" applyFill="1" applyBorder="1" applyAlignment="1" applyProtection="1"/>
    <xf numFmtId="10" fontId="7" fillId="0" borderId="0" xfId="0" applyNumberFormat="1" applyFont="1"/>
    <xf numFmtId="0" fontId="0" fillId="2" borderId="0" xfId="0" applyFill="1" applyAlignment="1">
      <alignment horizontal="center" vertical="center"/>
    </xf>
    <xf numFmtId="10" fontId="6" fillId="2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9" fontId="7" fillId="2" borderId="0" xfId="0" applyNumberFormat="1" applyFont="1" applyFill="1"/>
    <xf numFmtId="44" fontId="3" fillId="2" borderId="0" xfId="3" applyFont="1" applyFill="1"/>
    <xf numFmtId="44" fontId="0" fillId="0" borderId="0" xfId="3" applyFont="1"/>
    <xf numFmtId="0" fontId="3" fillId="2" borderId="12" xfId="0" applyFont="1" applyFill="1" applyBorder="1" applyAlignment="1" applyProtection="1">
      <alignment horizontal="center" vertical="center" textRotation="45" wrapText="1"/>
      <protection hidden="1"/>
    </xf>
    <xf numFmtId="0" fontId="3" fillId="4" borderId="13" xfId="0" applyFont="1" applyFill="1" applyBorder="1" applyAlignment="1" applyProtection="1">
      <alignment horizontal="center" vertical="center" textRotation="45" wrapText="1"/>
      <protection hidden="1"/>
    </xf>
    <xf numFmtId="0" fontId="3" fillId="5" borderId="11" xfId="0" applyFont="1" applyFill="1" applyBorder="1" applyAlignment="1" applyProtection="1">
      <alignment horizontal="center" vertical="center" textRotation="45" wrapText="1"/>
      <protection hidden="1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3" fillId="2" borderId="0" xfId="0" applyFont="1" applyFill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7" fillId="0" borderId="0" xfId="0" quotePrefix="1" applyFont="1" applyAlignment="1">
      <alignment horizontal="right" vertical="top"/>
    </xf>
    <xf numFmtId="44" fontId="13" fillId="2" borderId="0" xfId="3" applyFont="1" applyFill="1" applyBorder="1" applyAlignment="1" applyProtection="1">
      <protection hidden="1"/>
    </xf>
    <xf numFmtId="44" fontId="13" fillId="6" borderId="0" xfId="3" applyFont="1" applyFill="1" applyBorder="1" applyAlignment="1" applyProtection="1">
      <protection hidden="1"/>
    </xf>
    <xf numFmtId="0" fontId="9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7" borderId="0" xfId="0" quotePrefix="1" applyFont="1" applyFill="1" applyAlignment="1">
      <alignment horizontal="right" vertical="top"/>
    </xf>
    <xf numFmtId="0" fontId="9" fillId="7" borderId="0" xfId="1" applyFill="1" applyAlignment="1" applyProtection="1">
      <alignment horizontal="right" vertical="center"/>
    </xf>
    <xf numFmtId="0" fontId="9" fillId="7" borderId="0" xfId="1" applyFill="1" applyAlignment="1" applyProtection="1">
      <alignment horizontal="right" vertical="top"/>
    </xf>
    <xf numFmtId="0" fontId="7" fillId="2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right" vertical="top"/>
    </xf>
    <xf numFmtId="0" fontId="3" fillId="0" borderId="3" xfId="4" applyFont="1" applyBorder="1" applyAlignment="1" applyProtection="1">
      <alignment horizontal="left"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horizontal="left" vertical="center"/>
      <protection hidden="1"/>
    </xf>
    <xf numFmtId="0" fontId="1" fillId="0" borderId="0" xfId="4" quotePrefix="1" applyAlignment="1" applyProtection="1">
      <alignment horizontal="left" vertical="center"/>
      <protection hidden="1"/>
    </xf>
    <xf numFmtId="0" fontId="1" fillId="6" borderId="0" xfId="4" quotePrefix="1" applyFill="1" applyAlignment="1" applyProtection="1">
      <alignment horizontal="left" vertical="center"/>
      <protection hidden="1"/>
    </xf>
    <xf numFmtId="0" fontId="3" fillId="6" borderId="0" xfId="0" applyFont="1" applyFill="1" applyProtection="1">
      <protection hidden="1"/>
    </xf>
    <xf numFmtId="0" fontId="1" fillId="2" borderId="9" xfId="4" applyFill="1" applyBorder="1" applyAlignment="1" applyProtection="1">
      <alignment vertical="center"/>
      <protection hidden="1"/>
    </xf>
    <xf numFmtId="0" fontId="1" fillId="2" borderId="0" xfId="4" quotePrefix="1" applyFill="1" applyAlignment="1" applyProtection="1">
      <alignment vertical="center"/>
      <protection hidden="1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0" fillId="2" borderId="0" xfId="0" applyFill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Protection="1">
      <protection hidden="1"/>
    </xf>
    <xf numFmtId="0" fontId="10" fillId="3" borderId="11" xfId="0" applyFont="1" applyFill="1" applyBorder="1" applyAlignment="1" applyProtection="1">
      <alignment horizontal="center" vertical="center" textRotation="45" wrapText="1"/>
      <protection hidden="1"/>
    </xf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5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7" fillId="9" borderId="12" xfId="0" applyFont="1" applyFill="1" applyBorder="1" applyAlignment="1" applyProtection="1">
      <alignment horizontal="center" vertical="center"/>
      <protection locked="0"/>
    </xf>
    <xf numFmtId="0" fontId="5" fillId="2" borderId="0" xfId="0" quotePrefix="1" applyFont="1" applyFill="1" applyAlignment="1" applyProtection="1">
      <alignment vertical="center"/>
      <protection hidden="1"/>
    </xf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 vertical="top"/>
    </xf>
    <xf numFmtId="44" fontId="16" fillId="0" borderId="0" xfId="3" applyFont="1" applyFill="1" applyBorder="1" applyAlignment="1">
      <alignment horizontal="right" vertical="top"/>
    </xf>
    <xf numFmtId="0" fontId="16" fillId="0" borderId="0" xfId="0" applyFont="1" applyAlignment="1">
      <alignment horizontal="right" vertical="center"/>
    </xf>
    <xf numFmtId="9" fontId="15" fillId="7" borderId="0" xfId="2" applyFont="1" applyFill="1" applyAlignment="1">
      <alignment horizontal="right" vertical="top"/>
    </xf>
    <xf numFmtId="9" fontId="15" fillId="0" borderId="0" xfId="0" applyNumberFormat="1" applyFont="1" applyAlignment="1">
      <alignment horizontal="right" vertical="center"/>
    </xf>
    <xf numFmtId="44" fontId="20" fillId="2" borderId="0" xfId="3" applyFont="1" applyFill="1" applyBorder="1" applyAlignment="1" applyProtection="1">
      <alignment horizontal="left" vertical="center"/>
      <protection hidden="1"/>
    </xf>
    <xf numFmtId="44" fontId="20" fillId="2" borderId="0" xfId="3" applyFont="1" applyFill="1" applyBorder="1" applyAlignment="1" applyProtection="1">
      <alignment horizontal="right"/>
      <protection hidden="1"/>
    </xf>
    <xf numFmtId="9" fontId="20" fillId="2" borderId="0" xfId="3" applyNumberFormat="1" applyFont="1" applyFill="1" applyBorder="1" applyAlignment="1" applyProtection="1">
      <alignment horizontal="right"/>
      <protection hidden="1"/>
    </xf>
    <xf numFmtId="44" fontId="17" fillId="2" borderId="3" xfId="3" applyFont="1" applyFill="1" applyBorder="1" applyAlignment="1" applyProtection="1">
      <alignment horizontal="right"/>
      <protection hidden="1"/>
    </xf>
    <xf numFmtId="44" fontId="20" fillId="0" borderId="0" xfId="3" applyFont="1" applyFill="1" applyBorder="1" applyAlignment="1" applyProtection="1">
      <alignment horizontal="right"/>
      <protection hidden="1"/>
    </xf>
    <xf numFmtId="9" fontId="20" fillId="0" borderId="0" xfId="3" applyNumberFormat="1" applyFont="1" applyFill="1" applyBorder="1" applyAlignment="1" applyProtection="1">
      <alignment horizontal="right"/>
      <protection hidden="1"/>
    </xf>
    <xf numFmtId="44" fontId="20" fillId="0" borderId="3" xfId="3" applyFont="1" applyFill="1" applyBorder="1" applyAlignment="1" applyProtection="1">
      <alignment horizontal="right"/>
      <protection hidden="1"/>
    </xf>
    <xf numFmtId="44" fontId="20" fillId="0" borderId="3" xfId="3" applyFont="1" applyFill="1" applyBorder="1" applyAlignment="1" applyProtection="1">
      <protection hidden="1"/>
    </xf>
    <xf numFmtId="44" fontId="15" fillId="7" borderId="0" xfId="3" applyFont="1" applyFill="1" applyAlignment="1">
      <alignment horizontal="right" vertical="top"/>
    </xf>
    <xf numFmtId="44" fontId="15" fillId="0" borderId="0" xfId="3" applyFont="1" applyFill="1" applyAlignment="1">
      <alignment horizontal="right" vertical="top"/>
    </xf>
    <xf numFmtId="44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7" fillId="9" borderId="1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15" fillId="7" borderId="0" xfId="0" quotePrefix="1" applyFont="1" applyFill="1" applyAlignment="1">
      <alignment horizontal="right" vertical="center"/>
    </xf>
    <xf numFmtId="44" fontId="17" fillId="2" borderId="9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alignment horizontal="right"/>
      <protection hidden="1"/>
    </xf>
    <xf numFmtId="44" fontId="17" fillId="2" borderId="0" xfId="3" applyFont="1" applyFill="1" applyBorder="1" applyAlignment="1" applyProtection="1">
      <protection hidden="1"/>
    </xf>
    <xf numFmtId="44" fontId="17" fillId="2" borderId="5" xfId="3" applyFont="1" applyFill="1" applyBorder="1" applyAlignment="1" applyProtection="1">
      <alignment horizontal="right"/>
      <protection hidden="1"/>
    </xf>
    <xf numFmtId="44" fontId="17" fillId="2" borderId="5" xfId="3" applyFont="1" applyFill="1" applyBorder="1" applyAlignment="1" applyProtection="1">
      <protection hidden="1"/>
    </xf>
    <xf numFmtId="44" fontId="20" fillId="0" borderId="0" xfId="3" applyFont="1" applyFill="1" applyBorder="1" applyAlignment="1" applyProtection="1">
      <protection hidden="1"/>
    </xf>
    <xf numFmtId="44" fontId="1" fillId="7" borderId="0" xfId="3" applyFont="1" applyFill="1" applyAlignment="1">
      <alignment horizontal="right" vertical="top"/>
    </xf>
    <xf numFmtId="0" fontId="5" fillId="0" borderId="5" xfId="0" applyFont="1" applyBorder="1" applyAlignment="1" applyProtection="1">
      <alignment wrapText="1"/>
      <protection hidden="1"/>
    </xf>
    <xf numFmtId="0" fontId="9" fillId="0" borderId="0" xfId="1" applyAlignment="1" applyProtection="1">
      <alignment horizontal="right"/>
    </xf>
    <xf numFmtId="0" fontId="3" fillId="6" borderId="0" xfId="0" applyFont="1" applyFill="1" applyAlignment="1">
      <alignment horizontal="left" vertical="top" wrapText="1"/>
    </xf>
    <xf numFmtId="44" fontId="15" fillId="2" borderId="0" xfId="3" applyFont="1" applyFill="1" applyBorder="1" applyAlignment="1" applyProtection="1">
      <alignment horizontal="right"/>
      <protection hidden="1"/>
    </xf>
    <xf numFmtId="44" fontId="15" fillId="2" borderId="0" xfId="3" applyFont="1" applyFill="1" applyBorder="1" applyAlignment="1" applyProtection="1">
      <alignment horizontal="right" vertical="center"/>
      <protection hidden="1"/>
    </xf>
    <xf numFmtId="44" fontId="21" fillId="2" borderId="14" xfId="3" applyFont="1" applyFill="1" applyBorder="1" applyAlignment="1" applyProtection="1">
      <protection hidden="1"/>
    </xf>
    <xf numFmtId="44" fontId="21" fillId="2" borderId="4" xfId="3" applyFont="1" applyFill="1" applyBorder="1" applyAlignment="1" applyProtection="1">
      <protection hidden="1"/>
    </xf>
    <xf numFmtId="44" fontId="14" fillId="2" borderId="15" xfId="3" applyFont="1" applyFill="1" applyBorder="1" applyAlignment="1" applyProtection="1">
      <alignment vertical="center"/>
      <protection hidden="1"/>
    </xf>
    <xf numFmtId="44" fontId="14" fillId="3" borderId="15" xfId="3" applyFont="1" applyFill="1" applyBorder="1" applyAlignment="1" applyProtection="1">
      <alignment vertical="center"/>
      <protection hidden="1"/>
    </xf>
    <xf numFmtId="44" fontId="14" fillId="4" borderId="15" xfId="3" applyFont="1" applyFill="1" applyBorder="1" applyAlignment="1" applyProtection="1">
      <alignment vertical="center"/>
      <protection hidden="1"/>
    </xf>
    <xf numFmtId="44" fontId="14" fillId="5" borderId="15" xfId="3" applyFont="1" applyFill="1" applyBorder="1" applyAlignment="1" applyProtection="1">
      <alignment vertical="center"/>
      <protection hidden="1"/>
    </xf>
    <xf numFmtId="44" fontId="14" fillId="2" borderId="1" xfId="3" applyFont="1" applyFill="1" applyBorder="1" applyAlignment="1" applyProtection="1">
      <alignment vertical="center"/>
      <protection hidden="1"/>
    </xf>
    <xf numFmtId="44" fontId="14" fillId="3" borderId="1" xfId="3" applyFont="1" applyFill="1" applyBorder="1" applyAlignment="1" applyProtection="1">
      <alignment vertical="center"/>
      <protection hidden="1"/>
    </xf>
    <xf numFmtId="44" fontId="14" fillId="4" borderId="1" xfId="3" applyFont="1" applyFill="1" applyBorder="1" applyAlignment="1" applyProtection="1">
      <alignment vertical="center"/>
      <protection hidden="1"/>
    </xf>
    <xf numFmtId="44" fontId="14" fillId="5" borderId="1" xfId="3" applyFont="1" applyFill="1" applyBorder="1" applyAlignment="1" applyProtection="1">
      <alignment vertical="center"/>
      <protection hidden="1"/>
    </xf>
    <xf numFmtId="44" fontId="14" fillId="6" borderId="1" xfId="3" applyFont="1" applyFill="1" applyBorder="1" applyAlignment="1" applyProtection="1">
      <alignment horizontal="right" vertical="center"/>
      <protection hidden="1"/>
    </xf>
    <xf numFmtId="44" fontId="14" fillId="3" borderId="1" xfId="3" applyFont="1" applyFill="1" applyBorder="1" applyAlignment="1" applyProtection="1">
      <alignment horizontal="right" vertical="center"/>
      <protection hidden="1"/>
    </xf>
    <xf numFmtId="44" fontId="14" fillId="4" borderId="1" xfId="3" applyFont="1" applyFill="1" applyBorder="1" applyAlignment="1" applyProtection="1">
      <alignment horizontal="center" vertical="center"/>
      <protection hidden="1"/>
    </xf>
    <xf numFmtId="44" fontId="14" fillId="5" borderId="1" xfId="3" applyFont="1" applyFill="1" applyBorder="1" applyAlignment="1" applyProtection="1">
      <alignment horizontal="center" vertical="center"/>
      <protection hidden="1"/>
    </xf>
    <xf numFmtId="44" fontId="14" fillId="4" borderId="1" xfId="3" applyFont="1" applyFill="1" applyBorder="1" applyAlignment="1" applyProtection="1">
      <alignment horizontal="right" vertical="center"/>
      <protection hidden="1"/>
    </xf>
    <xf numFmtId="44" fontId="14" fillId="5" borderId="1" xfId="3" applyFont="1" applyFill="1" applyBorder="1" applyAlignment="1" applyProtection="1">
      <alignment horizontal="right" vertical="center"/>
      <protection hidden="1"/>
    </xf>
    <xf numFmtId="44" fontId="13" fillId="2" borderId="17" xfId="3" applyFont="1" applyFill="1" applyBorder="1" applyAlignment="1" applyProtection="1">
      <protection hidden="1"/>
    </xf>
    <xf numFmtId="44" fontId="14" fillId="3" borderId="17" xfId="3" applyFont="1" applyFill="1" applyBorder="1" applyAlignment="1" applyProtection="1">
      <protection hidden="1"/>
    </xf>
    <xf numFmtId="44" fontId="14" fillId="4" borderId="17" xfId="3" applyFont="1" applyFill="1" applyBorder="1" applyAlignment="1" applyProtection="1">
      <protection hidden="1"/>
    </xf>
    <xf numFmtId="44" fontId="14" fillId="5" borderId="17" xfId="3" applyFont="1" applyFill="1" applyBorder="1" applyAlignment="1" applyProtection="1">
      <protection hidden="1"/>
    </xf>
    <xf numFmtId="44" fontId="14" fillId="2" borderId="1" xfId="3" applyFont="1" applyFill="1" applyBorder="1" applyAlignment="1" applyProtection="1">
      <protection hidden="1"/>
    </xf>
    <xf numFmtId="44" fontId="14" fillId="3" borderId="1" xfId="3" applyFont="1" applyFill="1" applyBorder="1" applyAlignment="1" applyProtection="1">
      <protection hidden="1"/>
    </xf>
    <xf numFmtId="44" fontId="14" fillId="4" borderId="1" xfId="3" applyFont="1" applyFill="1" applyBorder="1" applyAlignment="1" applyProtection="1">
      <protection hidden="1"/>
    </xf>
    <xf numFmtId="44" fontId="14" fillId="5" borderId="1" xfId="3" applyFont="1" applyFill="1" applyBorder="1" applyAlignment="1" applyProtection="1">
      <protection hidden="1"/>
    </xf>
    <xf numFmtId="44" fontId="13" fillId="2" borderId="16" xfId="3" applyFont="1" applyFill="1" applyBorder="1" applyAlignment="1" applyProtection="1">
      <protection hidden="1"/>
    </xf>
    <xf numFmtId="44" fontId="13" fillId="3" borderId="16" xfId="3" applyFont="1" applyFill="1" applyBorder="1" applyAlignment="1" applyProtection="1">
      <protection hidden="1"/>
    </xf>
    <xf numFmtId="44" fontId="13" fillId="4" borderId="16" xfId="3" applyFont="1" applyFill="1" applyBorder="1" applyAlignment="1" applyProtection="1">
      <protection hidden="1"/>
    </xf>
    <xf numFmtId="44" fontId="13" fillId="5" borderId="16" xfId="3" applyFont="1" applyFill="1" applyBorder="1" applyAlignment="1" applyProtection="1">
      <protection hidden="1"/>
    </xf>
    <xf numFmtId="44" fontId="20" fillId="6" borderId="0" xfId="3" applyFont="1" applyFill="1" applyBorder="1" applyAlignment="1" applyProtection="1">
      <alignment horizontal="right"/>
      <protection hidden="1"/>
    </xf>
    <xf numFmtId="44" fontId="20" fillId="6" borderId="0" xfId="3" applyFont="1" applyFill="1" applyBorder="1" applyAlignment="1" applyProtection="1">
      <alignment horizontal="left" vertical="center"/>
      <protection hidden="1"/>
    </xf>
    <xf numFmtId="44" fontId="14" fillId="0" borderId="0" xfId="3" applyFont="1" applyFill="1" applyBorder="1" applyAlignment="1" applyProtection="1">
      <alignment horizontal="right"/>
      <protection hidden="1"/>
    </xf>
    <xf numFmtId="44" fontId="13" fillId="0" borderId="16" xfId="3" applyFont="1" applyFill="1" applyBorder="1" applyAlignment="1" applyProtection="1">
      <protection hidden="1"/>
    </xf>
    <xf numFmtId="7" fontId="13" fillId="0" borderId="0" xfId="3" applyNumberFormat="1" applyFont="1" applyFill="1" applyBorder="1" applyAlignment="1" applyProtection="1">
      <alignment horizontal="center"/>
      <protection hidden="1"/>
    </xf>
    <xf numFmtId="0" fontId="11" fillId="0" borderId="5" xfId="1" applyFont="1" applyBorder="1" applyAlignment="1" applyProtection="1">
      <alignment horizontal="right"/>
    </xf>
    <xf numFmtId="7" fontId="14" fillId="6" borderId="2" xfId="3" applyNumberFormat="1" applyFont="1" applyFill="1" applyBorder="1" applyAlignment="1" applyProtection="1">
      <alignment horizontal="center"/>
      <protection hidden="1"/>
    </xf>
    <xf numFmtId="7" fontId="14" fillId="6" borderId="0" xfId="3" applyNumberFormat="1" applyFont="1" applyFill="1" applyBorder="1" applyAlignment="1" applyProtection="1">
      <alignment horizontal="center"/>
      <protection hidden="1"/>
    </xf>
    <xf numFmtId="7" fontId="14" fillId="6" borderId="7" xfId="3" applyNumberFormat="1" applyFont="1" applyFill="1" applyBorder="1" applyAlignment="1" applyProtection="1">
      <alignment horizontal="center"/>
      <protection hidden="1"/>
    </xf>
    <xf numFmtId="7" fontId="14" fillId="0" borderId="2" xfId="3" applyNumberFormat="1" applyFont="1" applyFill="1" applyBorder="1" applyAlignment="1" applyProtection="1">
      <alignment horizontal="center"/>
      <protection hidden="1"/>
    </xf>
    <xf numFmtId="7" fontId="14" fillId="0" borderId="0" xfId="3" applyNumberFormat="1" applyFont="1" applyFill="1" applyBorder="1" applyAlignment="1" applyProtection="1">
      <alignment horizontal="center"/>
      <protection hidden="1"/>
    </xf>
    <xf numFmtId="7" fontId="14" fillId="0" borderId="7" xfId="3" applyNumberFormat="1" applyFont="1" applyFill="1" applyBorder="1" applyAlignment="1" applyProtection="1">
      <alignment horizontal="center"/>
      <protection hidden="1"/>
    </xf>
    <xf numFmtId="0" fontId="11" fillId="0" borderId="6" xfId="1" applyFont="1" applyBorder="1" applyAlignment="1" applyProtection="1">
      <alignment horizontal="right"/>
    </xf>
    <xf numFmtId="0" fontId="5" fillId="8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 indent="4"/>
    </xf>
    <xf numFmtId="0" fontId="1" fillId="2" borderId="7" xfId="0" applyFont="1" applyFill="1" applyBorder="1" applyAlignment="1">
      <alignment horizontal="left" vertical="center" indent="4"/>
    </xf>
    <xf numFmtId="0" fontId="5" fillId="0" borderId="5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9" fontId="7" fillId="9" borderId="6" xfId="0" applyNumberFormat="1" applyFont="1" applyFill="1" applyBorder="1" applyAlignment="1" applyProtection="1">
      <alignment horizontal="center" vertical="center"/>
      <protection locked="0"/>
    </xf>
    <xf numFmtId="9" fontId="7" fillId="9" borderId="8" xfId="0" applyNumberFormat="1" applyFont="1" applyFill="1" applyBorder="1" applyAlignment="1" applyProtection="1">
      <alignment horizontal="center" vertical="center"/>
      <protection locked="0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10</xdr:col>
      <xdr:colOff>148672</xdr:colOff>
      <xdr:row>34</xdr:row>
      <xdr:rowOff>10768</xdr:rowOff>
    </xdr:to>
    <xdr:sp macro="" textlink="">
      <xdr:nvSpPr>
        <xdr:cNvPr id="6" name="Rectangle 2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9400" cy="71913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134853</xdr:colOff>
      <xdr:row>4</xdr:row>
      <xdr:rowOff>152400</xdr:rowOff>
    </xdr:from>
    <xdr:to>
      <xdr:col>4</xdr:col>
      <xdr:colOff>744453</xdr:colOff>
      <xdr:row>4</xdr:row>
      <xdr:rowOff>152401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716378" y="1752600"/>
          <a:ext cx="609600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504825</xdr:colOff>
      <xdr:row>25</xdr:row>
      <xdr:rowOff>123825</xdr:rowOff>
    </xdr:from>
    <xdr:ext cx="587084" cy="304800"/>
    <xdr:sp macro="" textlink="">
      <xdr:nvSpPr>
        <xdr:cNvPr id="15" name="Text Box 2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944100" y="6591300"/>
          <a:ext cx="58708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HELIOS</a:t>
          </a:r>
        </a:p>
      </xdr:txBody>
    </xdr:sp>
    <xdr:clientData/>
  </xdr:oneCellAnchor>
  <xdr:oneCellAnchor>
    <xdr:from>
      <xdr:col>9</xdr:col>
      <xdr:colOff>847725</xdr:colOff>
      <xdr:row>28</xdr:row>
      <xdr:rowOff>0</xdr:rowOff>
    </xdr:from>
    <xdr:ext cx="441724" cy="346218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1668125" y="7121382"/>
          <a:ext cx="441724" cy="34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figure PALLAS</a:t>
          </a:r>
        </a:p>
      </xdr:txBody>
    </xdr:sp>
    <xdr:clientData/>
  </xdr:oneCellAnchor>
  <xdr:twoCellAnchor editAs="oneCell">
    <xdr:from>
      <xdr:col>8</xdr:col>
      <xdr:colOff>161925</xdr:colOff>
      <xdr:row>21</xdr:row>
      <xdr:rowOff>107469</xdr:rowOff>
    </xdr:from>
    <xdr:to>
      <xdr:col>8</xdr:col>
      <xdr:colOff>1104202</xdr:colOff>
      <xdr:row>25</xdr:row>
      <xdr:rowOff>62554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2625" y="5908194"/>
          <a:ext cx="942277" cy="628185"/>
        </a:xfrm>
        <a:prstGeom prst="rect">
          <a:avLst/>
        </a:prstGeom>
      </xdr:spPr>
    </xdr:pic>
    <xdr:clientData/>
  </xdr:twoCellAnchor>
  <xdr:twoCellAnchor editAs="oneCell">
    <xdr:from>
      <xdr:col>1</xdr:col>
      <xdr:colOff>286716</xdr:colOff>
      <xdr:row>1</xdr:row>
      <xdr:rowOff>17774</xdr:rowOff>
    </xdr:from>
    <xdr:to>
      <xdr:col>3</xdr:col>
      <xdr:colOff>11616</xdr:colOff>
      <xdr:row>2</xdr:row>
      <xdr:rowOff>137678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DDEEB4-D389-A7E6-4AEB-E02FE30B5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338" y="180396"/>
          <a:ext cx="3860144" cy="1107252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22</xdr:row>
      <xdr:rowOff>133350</xdr:rowOff>
    </xdr:from>
    <xdr:to>
      <xdr:col>9</xdr:col>
      <xdr:colOff>1070826</xdr:colOff>
      <xdr:row>27</xdr:row>
      <xdr:rowOff>83739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4F22E16-929E-4248-816F-BDE1650E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39450" y="6096000"/>
          <a:ext cx="1013676" cy="779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wtech-technopharm.com/en/exhibit/book-your-stand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www.auma.de/" TargetMode="External"/><Relationship Id="rId9" Type="http://schemas.openxmlformats.org/officeDocument/2006/relationships/hyperlink" Target="https://www.powtech-technopharm.com/en/exhibit/book-your-st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V262"/>
  <sheetViews>
    <sheetView showGridLines="0" tabSelected="1" topLeftCell="B2" zoomScaleNormal="100" workbookViewId="0">
      <selection activeCell="G5" sqref="G5"/>
    </sheetView>
  </sheetViews>
  <sheetFormatPr baseColWidth="10" defaultRowHeight="12.75" x14ac:dyDescent="0.2"/>
  <cols>
    <col min="1" max="1" width="2.42578125" style="4" customWidth="1"/>
    <col min="2" max="2" width="50.5703125" customWidth="1"/>
    <col min="3" max="3" width="11.5703125" customWidth="1"/>
    <col min="4" max="4" width="8.5703125" customWidth="1"/>
    <col min="5" max="8" width="17" customWidth="1"/>
    <col min="9" max="10" width="20.5703125" customWidth="1"/>
    <col min="11" max="14" width="11.42578125" style="15"/>
    <col min="15" max="17" width="11.42578125" style="15" hidden="1" customWidth="1"/>
    <col min="18" max="32" width="11.42578125" style="15"/>
    <col min="33" max="76" width="11.42578125" style="16"/>
    <col min="77" max="150" width="11.42578125" style="13"/>
  </cols>
  <sheetData>
    <row r="2" spans="1:151" ht="78" customHeight="1" x14ac:dyDescent="0.2">
      <c r="C2" s="8"/>
      <c r="F2" s="145" t="s">
        <v>46</v>
      </c>
      <c r="G2" s="146"/>
      <c r="H2" s="146"/>
      <c r="I2" s="146"/>
      <c r="J2" s="146"/>
      <c r="K2" s="4"/>
      <c r="AG2" s="15"/>
      <c r="BY2" s="16"/>
      <c r="EU2" s="13"/>
    </row>
    <row r="3" spans="1:151" s="11" customFormat="1" ht="19.5" customHeight="1" x14ac:dyDescent="0.2">
      <c r="A3" s="9"/>
      <c r="C3" s="24"/>
      <c r="D3"/>
      <c r="F3" s="150" t="s">
        <v>26</v>
      </c>
      <c r="G3" s="150" t="s">
        <v>27</v>
      </c>
      <c r="H3" s="152" t="s">
        <v>39</v>
      </c>
      <c r="I3" s="153"/>
      <c r="J3" s="9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</row>
    <row r="4" spans="1:151" s="11" customFormat="1" ht="19.5" customHeight="1" x14ac:dyDescent="0.2">
      <c r="A4" s="9"/>
      <c r="B4" s="90" t="s">
        <v>44</v>
      </c>
      <c r="C4" s="24"/>
      <c r="D4"/>
      <c r="F4" s="151"/>
      <c r="G4" s="151"/>
      <c r="H4" s="154"/>
      <c r="I4" s="155"/>
      <c r="J4" s="9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</row>
    <row r="5" spans="1:151" ht="21.75" customHeight="1" x14ac:dyDescent="0.2">
      <c r="B5" s="24"/>
      <c r="C5" s="147" t="s">
        <v>14</v>
      </c>
      <c r="D5" s="147"/>
      <c r="E5" s="148"/>
      <c r="F5" s="69">
        <v>12</v>
      </c>
      <c r="G5" s="89">
        <v>0</v>
      </c>
      <c r="H5" s="156">
        <v>0</v>
      </c>
      <c r="I5" s="157"/>
      <c r="J5" s="4"/>
    </row>
    <row r="6" spans="1:151" ht="12.75" customHeight="1" x14ac:dyDescent="0.2">
      <c r="B6" s="24"/>
      <c r="C6" s="24"/>
      <c r="D6" s="4"/>
      <c r="E6" s="7"/>
      <c r="F6" s="9"/>
      <c r="G6" s="4"/>
      <c r="H6" s="4"/>
      <c r="I6" s="10"/>
      <c r="J6" s="71" t="s">
        <v>38</v>
      </c>
    </row>
    <row r="7" spans="1:151" ht="13.5" customHeight="1" x14ac:dyDescent="0.2">
      <c r="C7" s="24"/>
      <c r="D7" s="4"/>
      <c r="E7" s="7"/>
      <c r="F7" s="9"/>
      <c r="G7" s="4"/>
      <c r="H7" s="4"/>
      <c r="I7" s="137" t="str">
        <f>DropDown!E30</f>
        <v>apply here</v>
      </c>
      <c r="J7" s="149"/>
    </row>
    <row r="8" spans="1:151" ht="68.099999999999994" customHeight="1" x14ac:dyDescent="0.2">
      <c r="B8" s="101" t="s">
        <v>49</v>
      </c>
      <c r="C8" s="3"/>
      <c r="D8" s="1"/>
      <c r="E8" s="21" t="s">
        <v>50</v>
      </c>
      <c r="F8" s="57" t="s">
        <v>51</v>
      </c>
      <c r="G8" s="22" t="s">
        <v>52</v>
      </c>
      <c r="H8" s="23" t="s">
        <v>53</v>
      </c>
      <c r="I8" s="2"/>
      <c r="J8" s="2"/>
    </row>
    <row r="9" spans="1:151" x14ac:dyDescent="0.2">
      <c r="B9" s="29" t="s">
        <v>1</v>
      </c>
      <c r="C9" s="77"/>
      <c r="D9" s="102"/>
      <c r="E9" s="106">
        <f>IF($F$5&lt;=12,12*DropDown!C13,$F$5*DropDown!C13)</f>
        <v>3012</v>
      </c>
      <c r="F9" s="107">
        <f>IF($F$5&lt;=12,12*DropDown!C14,$F$5*DropDown!C14)</f>
        <v>3372</v>
      </c>
      <c r="G9" s="108">
        <f>IF($F$5&lt;=12,12*DropDown!C15,$F$5*DropDown!C15)</f>
        <v>3588</v>
      </c>
      <c r="H9" s="109">
        <f>IF($F$5&lt;=12,12*DropDown!C16,$F$5*DropDown!C16)</f>
        <v>3708</v>
      </c>
      <c r="I9" s="2"/>
      <c r="J9" s="2"/>
      <c r="O9" s="19">
        <v>0</v>
      </c>
      <c r="P9" s="18">
        <v>0.19</v>
      </c>
    </row>
    <row r="10" spans="1:151" x14ac:dyDescent="0.2">
      <c r="B10" s="56" t="s">
        <v>28</v>
      </c>
      <c r="C10" s="77">
        <v>1500</v>
      </c>
      <c r="D10" s="102"/>
      <c r="E10" s="110">
        <f>$G$5*$C$10</f>
        <v>0</v>
      </c>
      <c r="F10" s="111">
        <f>$G$5*$C$10</f>
        <v>0</v>
      </c>
      <c r="G10" s="112">
        <f>$G$5*$C$10</f>
        <v>0</v>
      </c>
      <c r="H10" s="113">
        <f>$G$5*$C$10</f>
        <v>0</v>
      </c>
      <c r="I10" s="2"/>
      <c r="J10" s="2"/>
      <c r="O10" s="19"/>
      <c r="P10" s="18"/>
    </row>
    <row r="11" spans="1:151" x14ac:dyDescent="0.2">
      <c r="B11" s="56" t="s">
        <v>24</v>
      </c>
      <c r="C11" s="132">
        <f>DropDown!C22</f>
        <v>1179</v>
      </c>
      <c r="D11" s="102" t="s">
        <v>17</v>
      </c>
      <c r="E11" s="114">
        <f>C11</f>
        <v>1179</v>
      </c>
      <c r="F11" s="115">
        <f>C11</f>
        <v>1179</v>
      </c>
      <c r="G11" s="116">
        <f>C11</f>
        <v>1179</v>
      </c>
      <c r="H11" s="117">
        <f>C11</f>
        <v>1179</v>
      </c>
      <c r="I11" s="2"/>
      <c r="J11" s="2"/>
    </row>
    <row r="12" spans="1:151" x14ac:dyDescent="0.2">
      <c r="B12" s="56" t="s">
        <v>47</v>
      </c>
      <c r="C12" s="78"/>
      <c r="D12" s="102"/>
      <c r="E12" s="114"/>
      <c r="F12" s="115"/>
      <c r="G12" s="118"/>
      <c r="H12" s="119"/>
      <c r="I12" s="2"/>
      <c r="J12" s="2"/>
    </row>
    <row r="13" spans="1:151" x14ac:dyDescent="0.2">
      <c r="B13" s="54" t="s">
        <v>15</v>
      </c>
      <c r="C13" s="77">
        <f>DropDown!C18</f>
        <v>0.6</v>
      </c>
      <c r="D13" s="103" t="s">
        <v>29</v>
      </c>
      <c r="E13" s="110">
        <f>C13*F5</f>
        <v>7.2</v>
      </c>
      <c r="F13" s="111">
        <f>C13*F5</f>
        <v>7.2</v>
      </c>
      <c r="G13" s="112">
        <f>C13*F5</f>
        <v>7.2</v>
      </c>
      <c r="H13" s="113">
        <f>C13*F5</f>
        <v>7.2</v>
      </c>
    </row>
    <row r="14" spans="1:151" x14ac:dyDescent="0.2">
      <c r="B14" s="55" t="s">
        <v>32</v>
      </c>
      <c r="C14" s="133">
        <f>DropDown!C20</f>
        <v>6.4</v>
      </c>
      <c r="D14" s="103" t="s">
        <v>29</v>
      </c>
      <c r="E14" s="110">
        <f>IF($F$5&lt;500,$F$5*$C$14,500*$C$14)</f>
        <v>76.8</v>
      </c>
      <c r="F14" s="111">
        <f>IF($F$5&lt;500,$F$5*$C$14,500*$C$14)</f>
        <v>76.8</v>
      </c>
      <c r="G14" s="112">
        <f>IF($F$5&lt;500,$F$5*$C$14,500*$C$14)</f>
        <v>76.8</v>
      </c>
      <c r="H14" s="113">
        <f>IF($F$5&lt;500,$F$5*$C$14,500*$C$14)</f>
        <v>76.8</v>
      </c>
      <c r="I14" s="144" t="str">
        <f>DropDown!E31</f>
        <v>www.auma.de/en/</v>
      </c>
      <c r="J14" s="137"/>
    </row>
    <row r="15" spans="1:151" ht="14.25" customHeight="1" x14ac:dyDescent="0.2">
      <c r="B15" s="50" t="s">
        <v>18</v>
      </c>
      <c r="C15" s="92"/>
      <c r="D15" s="104"/>
      <c r="E15" s="120">
        <f>E9+E10+E11+E12+E13+E14</f>
        <v>4275</v>
      </c>
      <c r="F15" s="121">
        <f t="shared" ref="F15" si="0">F9+F10+F11+F12+F13+F14</f>
        <v>4635</v>
      </c>
      <c r="G15" s="122">
        <f>G9+G10+G11+G12+G13+G14</f>
        <v>4851</v>
      </c>
      <c r="H15" s="123">
        <f>H9+H10+H11+H12+H13+H14</f>
        <v>4971</v>
      </c>
      <c r="I15" s="2"/>
      <c r="J15" s="2"/>
    </row>
    <row r="16" spans="1:151" x14ac:dyDescent="0.2">
      <c r="B16" s="51" t="s">
        <v>2</v>
      </c>
      <c r="C16" s="79">
        <f>H5</f>
        <v>0</v>
      </c>
      <c r="D16" s="102" t="s">
        <v>16</v>
      </c>
      <c r="E16" s="124">
        <f>IF($C$16="-choose-",0,E15*$C$16)</f>
        <v>0</v>
      </c>
      <c r="F16" s="125">
        <f>IF($C$16="-choose-",0,F15*$C$16)</f>
        <v>0</v>
      </c>
      <c r="G16" s="126">
        <f>IF($C$16="-choose-",0,G15*$C$16)</f>
        <v>0</v>
      </c>
      <c r="H16" s="127">
        <f>IF($C$16="-choose-",0,H15*$C$16)</f>
        <v>0</v>
      </c>
      <c r="I16" s="2"/>
      <c r="J16" s="2"/>
    </row>
    <row r="17" spans="1:152" ht="12.75" customHeight="1" thickBot="1" x14ac:dyDescent="0.25">
      <c r="B17" s="45" t="s">
        <v>3</v>
      </c>
      <c r="C17" s="80"/>
      <c r="D17" s="105"/>
      <c r="E17" s="128">
        <f>E15+E16</f>
        <v>4275</v>
      </c>
      <c r="F17" s="129">
        <f>F15+F16</f>
        <v>4635</v>
      </c>
      <c r="G17" s="130">
        <f>G15+G16</f>
        <v>4851</v>
      </c>
      <c r="H17" s="131">
        <f>H15+H16</f>
        <v>4971</v>
      </c>
      <c r="I17" s="2"/>
      <c r="J17" s="2"/>
    </row>
    <row r="18" spans="1:152" ht="12.75" customHeight="1" thickTop="1" x14ac:dyDescent="0.2">
      <c r="B18" s="29"/>
      <c r="C18" s="93"/>
      <c r="D18" s="94"/>
      <c r="E18" s="32"/>
      <c r="F18" s="33"/>
      <c r="G18" s="33"/>
      <c r="H18" s="33"/>
      <c r="I18" s="2"/>
      <c r="J18" s="2"/>
    </row>
    <row r="19" spans="1:152" ht="12.75" customHeight="1" x14ac:dyDescent="0.2">
      <c r="B19" s="29"/>
      <c r="C19" s="93"/>
      <c r="D19" s="94"/>
      <c r="E19" s="32"/>
      <c r="F19" s="33"/>
      <c r="G19" s="33"/>
      <c r="H19" s="33"/>
      <c r="I19" s="2"/>
      <c r="J19" s="2"/>
    </row>
    <row r="20" spans="1:152" ht="13.5" customHeight="1" x14ac:dyDescent="0.2">
      <c r="B20" s="49" t="s">
        <v>31</v>
      </c>
      <c r="C20" s="93"/>
      <c r="D20" s="94"/>
      <c r="E20" s="32"/>
      <c r="F20" s="32"/>
      <c r="G20" s="32"/>
      <c r="H20" s="32"/>
      <c r="I20" s="2"/>
      <c r="J20" s="2"/>
    </row>
    <row r="21" spans="1:152" ht="56.25" x14ac:dyDescent="0.2">
      <c r="B21" s="99" t="s">
        <v>45</v>
      </c>
      <c r="C21" s="95"/>
      <c r="D21" s="96"/>
      <c r="E21" s="32"/>
      <c r="F21" s="32"/>
      <c r="G21" s="32"/>
      <c r="H21" s="32"/>
      <c r="I21" s="137" t="str">
        <f>DropDown!E32</f>
        <v>more complete rental stands: www.standconfigurator.com</v>
      </c>
      <c r="J21" s="137"/>
    </row>
    <row r="22" spans="1:152" x14ac:dyDescent="0.2">
      <c r="B22" s="30" t="s">
        <v>42</v>
      </c>
      <c r="C22" s="134">
        <f>DropDown!C25</f>
        <v>219</v>
      </c>
      <c r="D22" s="78" t="s">
        <v>29</v>
      </c>
      <c r="E22" s="138">
        <f>IF(F5&lt;15,15*C22,C22*F5)</f>
        <v>3285</v>
      </c>
      <c r="F22" s="139"/>
      <c r="G22" s="139"/>
      <c r="H22" s="140"/>
      <c r="I22" s="2"/>
      <c r="J22" s="2"/>
    </row>
    <row r="23" spans="1:152" x14ac:dyDescent="0.2">
      <c r="B23" s="47" t="s">
        <v>2</v>
      </c>
      <c r="C23" s="82">
        <f>H5</f>
        <v>0</v>
      </c>
      <c r="D23" s="78" t="s">
        <v>16</v>
      </c>
      <c r="E23" s="141">
        <f>IF($C$23="-choose-",0,E22*C23)</f>
        <v>0</v>
      </c>
      <c r="F23" s="142"/>
      <c r="G23" s="142"/>
      <c r="H23" s="143"/>
      <c r="I23" s="2"/>
      <c r="J23" s="2"/>
    </row>
    <row r="24" spans="1:152" ht="13.5" thickBot="1" x14ac:dyDescent="0.25">
      <c r="B24" s="44" t="s">
        <v>4</v>
      </c>
      <c r="C24" s="83"/>
      <c r="D24" s="84"/>
      <c r="E24" s="135">
        <f>E17+E22+E23</f>
        <v>7560</v>
      </c>
      <c r="F24" s="129">
        <f>F17+E22+E23</f>
        <v>7920</v>
      </c>
      <c r="G24" s="130">
        <f>G17+E22+E23</f>
        <v>8136</v>
      </c>
      <c r="H24" s="131">
        <f>H17+E22+E23</f>
        <v>8256</v>
      </c>
      <c r="I24" s="2"/>
      <c r="J24" s="2"/>
    </row>
    <row r="25" spans="1:152" ht="13.5" thickTop="1" x14ac:dyDescent="0.2">
      <c r="B25" s="30"/>
      <c r="C25" s="81"/>
      <c r="D25" s="97"/>
      <c r="E25" s="136"/>
      <c r="F25" s="136"/>
      <c r="G25" s="136"/>
      <c r="H25" s="136"/>
      <c r="I25" s="2"/>
      <c r="J25" s="2"/>
    </row>
    <row r="26" spans="1:152" x14ac:dyDescent="0.2">
      <c r="B26" s="30" t="s">
        <v>54</v>
      </c>
      <c r="C26" s="81">
        <v>115</v>
      </c>
      <c r="D26" s="78" t="s">
        <v>29</v>
      </c>
      <c r="E26" s="141">
        <f>IF(F5&lt;9,9*C26,C26*F5)</f>
        <v>1380</v>
      </c>
      <c r="F26" s="142"/>
      <c r="G26" s="142"/>
      <c r="H26" s="143"/>
      <c r="I26" s="2"/>
      <c r="J26" s="2"/>
    </row>
    <row r="27" spans="1:152" x14ac:dyDescent="0.2">
      <c r="B27" s="48" t="s">
        <v>2</v>
      </c>
      <c r="C27" s="82">
        <f>H5</f>
        <v>0</v>
      </c>
      <c r="D27" s="78" t="s">
        <v>16</v>
      </c>
      <c r="E27" s="141">
        <f>IF($C$27="-choose-",0,E26*C27)</f>
        <v>0</v>
      </c>
      <c r="F27" s="142"/>
      <c r="G27" s="142"/>
      <c r="H27" s="143"/>
      <c r="I27" s="2"/>
      <c r="J27" s="2"/>
    </row>
    <row r="28" spans="1:152" ht="13.5" thickBot="1" x14ac:dyDescent="0.25">
      <c r="B28" s="46" t="s">
        <v>4</v>
      </c>
      <c r="C28" s="83"/>
      <c r="D28" s="84"/>
      <c r="E28" s="135">
        <f>E17+E26+E27</f>
        <v>5655</v>
      </c>
      <c r="F28" s="129">
        <f>F17+E26+E27</f>
        <v>6015</v>
      </c>
      <c r="G28" s="130">
        <f>G17+E26+E27</f>
        <v>6231</v>
      </c>
      <c r="H28" s="131">
        <f>H17+E26+E27</f>
        <v>6351</v>
      </c>
      <c r="I28" s="2"/>
      <c r="J28" s="2"/>
    </row>
    <row r="29" spans="1:152" ht="13.5" thickTop="1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1:152" ht="15" customHeight="1" x14ac:dyDescent="0.2">
      <c r="B30" s="70" t="s">
        <v>43</v>
      </c>
      <c r="C30" s="1"/>
      <c r="D30" s="1"/>
      <c r="E30" s="1"/>
      <c r="F30" s="1"/>
      <c r="G30" s="1"/>
      <c r="H30" s="1"/>
      <c r="I30" s="1"/>
      <c r="J30" s="1"/>
      <c r="K30" s="1"/>
      <c r="L30" s="4"/>
      <c r="AG30" s="15"/>
      <c r="AH30" s="15"/>
      <c r="BY30" s="16"/>
      <c r="BZ30" s="16"/>
      <c r="EU30" s="13"/>
      <c r="EV30" s="13"/>
    </row>
    <row r="31" spans="1:152" ht="9.75" customHeight="1" x14ac:dyDescent="0.2">
      <c r="B31" s="4"/>
      <c r="C31" s="4"/>
      <c r="D31" s="4"/>
      <c r="E31" s="4"/>
      <c r="F31" s="4"/>
      <c r="G31" s="4"/>
      <c r="H31" s="4"/>
      <c r="I31" s="4"/>
      <c r="J31" s="4"/>
    </row>
    <row r="32" spans="1:152" s="6" customFormat="1" hidden="1" x14ac:dyDescent="0.2">
      <c r="A32" s="5"/>
      <c r="B32" s="5">
        <v>0</v>
      </c>
      <c r="C32" s="5"/>
      <c r="D32" s="5"/>
      <c r="E32" s="5"/>
      <c r="F32" s="5"/>
      <c r="G32" s="5"/>
      <c r="H32" s="5"/>
      <c r="I32" s="5"/>
      <c r="J32" s="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</row>
    <row r="33" spans="1:150" s="6" customFormat="1" hidden="1" x14ac:dyDescent="0.2">
      <c r="A33" s="5"/>
      <c r="B33" s="5">
        <v>6</v>
      </c>
      <c r="C33" s="5"/>
      <c r="D33" s="5"/>
      <c r="E33" s="5"/>
      <c r="F33" s="5"/>
      <c r="G33" s="5"/>
      <c r="H33" s="5"/>
      <c r="I33" s="5"/>
      <c r="J33" s="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</row>
    <row r="34" spans="1:150" hidden="1" x14ac:dyDescent="0.2">
      <c r="B34" s="4"/>
      <c r="C34" s="4"/>
      <c r="D34" s="4"/>
      <c r="E34" s="4"/>
      <c r="F34" s="4"/>
      <c r="G34" s="4"/>
      <c r="H34" s="4"/>
      <c r="I34" s="4"/>
      <c r="J34" s="4"/>
    </row>
    <row r="35" spans="1:150" s="16" customForma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150" s="16" customForma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150" s="16" customForma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150" s="16" customFormat="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150" s="16" customForma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150" s="16" customFormat="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150" s="16" customFormat="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150" s="16" customForma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150" s="16" customFormat="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15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  <row r="45" spans="1:150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</row>
    <row r="46" spans="1:150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</row>
    <row r="47" spans="1:150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</row>
    <row r="48" spans="1:150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</row>
    <row r="49" spans="1:10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</row>
    <row r="59" spans="1:1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</row>
    <row r="60" spans="1:10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</row>
    <row r="61" spans="1:10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</row>
    <row r="62" spans="1:10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</row>
    <row r="63" spans="1:10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</row>
    <row r="65" spans="1:76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</row>
    <row r="66" spans="1:7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7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7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</row>
    <row r="69" spans="1:7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</row>
    <row r="70" spans="1:7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</row>
    <row r="71" spans="1:7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7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</row>
    <row r="73" spans="1:7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7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</row>
    <row r="75" spans="1:7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</row>
    <row r="76" spans="1:7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</row>
    <row r="77" spans="1:7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76" s="12" customFormat="1" x14ac:dyDescent="0.2"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</row>
    <row r="79" spans="1:76" s="12" customFormat="1" x14ac:dyDescent="0.2"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</row>
    <row r="80" spans="1:76" s="12" customFormat="1" x14ac:dyDescent="0.2"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</row>
    <row r="81" spans="11:76" s="12" customFormat="1" x14ac:dyDescent="0.2"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</row>
    <row r="82" spans="11:76" s="12" customFormat="1" x14ac:dyDescent="0.2"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</row>
    <row r="83" spans="11:76" s="12" customFormat="1" x14ac:dyDescent="0.2"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</row>
    <row r="84" spans="11:76" s="12" customFormat="1" x14ac:dyDescent="0.2"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</row>
    <row r="85" spans="11:76" s="12" customFormat="1" x14ac:dyDescent="0.2"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</row>
    <row r="86" spans="11:76" s="12" customFormat="1" x14ac:dyDescent="0.2"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</row>
    <row r="87" spans="11:76" s="12" customFormat="1" x14ac:dyDescent="0.2"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</row>
    <row r="88" spans="11:76" s="12" customFormat="1" x14ac:dyDescent="0.2"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</row>
    <row r="89" spans="11:76" s="12" customFormat="1" x14ac:dyDescent="0.2"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</row>
    <row r="90" spans="11:76" s="12" customFormat="1" x14ac:dyDescent="0.2"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</row>
    <row r="91" spans="11:76" s="12" customFormat="1" x14ac:dyDescent="0.2"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</row>
    <row r="92" spans="11:76" s="12" customFormat="1" x14ac:dyDescent="0.2"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</row>
    <row r="93" spans="11:76" s="12" customFormat="1" x14ac:dyDescent="0.2"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</row>
    <row r="94" spans="11:76" s="12" customFormat="1" x14ac:dyDescent="0.2"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</row>
    <row r="95" spans="11:76" s="12" customFormat="1" x14ac:dyDescent="0.2"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</row>
    <row r="96" spans="11:76" s="12" customFormat="1" x14ac:dyDescent="0.2"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</row>
    <row r="97" spans="11:76" s="12" customFormat="1" x14ac:dyDescent="0.2"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</row>
    <row r="98" spans="11:76" s="12" customFormat="1" x14ac:dyDescent="0.2"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</row>
    <row r="99" spans="11:76" s="12" customFormat="1" x14ac:dyDescent="0.2"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</row>
    <row r="100" spans="11:76" s="12" customFormat="1" x14ac:dyDescent="0.2"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</row>
    <row r="101" spans="11:76" s="12" customFormat="1" x14ac:dyDescent="0.2"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</row>
    <row r="102" spans="11:76" s="12" customFormat="1" x14ac:dyDescent="0.2"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</row>
    <row r="103" spans="11:76" s="12" customFormat="1" x14ac:dyDescent="0.2"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</row>
    <row r="104" spans="11:76" s="12" customFormat="1" x14ac:dyDescent="0.2"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</row>
    <row r="105" spans="11:76" s="12" customFormat="1" x14ac:dyDescent="0.2"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</row>
    <row r="106" spans="11:76" s="12" customFormat="1" x14ac:dyDescent="0.2"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</row>
    <row r="107" spans="11:76" s="12" customFormat="1" x14ac:dyDescent="0.2"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</row>
    <row r="108" spans="11:76" s="12" customFormat="1" x14ac:dyDescent="0.2"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</row>
    <row r="109" spans="11:76" s="12" customFormat="1" x14ac:dyDescent="0.2"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</row>
    <row r="110" spans="11:76" s="12" customFormat="1" x14ac:dyDescent="0.2"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</row>
    <row r="111" spans="11:76" s="12" customFormat="1" x14ac:dyDescent="0.2"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</row>
    <row r="112" spans="11:76" s="12" customFormat="1" x14ac:dyDescent="0.2"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</row>
    <row r="113" spans="11:76" s="12" customFormat="1" x14ac:dyDescent="0.2"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</row>
    <row r="114" spans="11:76" s="12" customFormat="1" x14ac:dyDescent="0.2"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</row>
    <row r="115" spans="11:76" s="12" customFormat="1" x14ac:dyDescent="0.2"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</row>
    <row r="116" spans="11:76" s="12" customFormat="1" x14ac:dyDescent="0.2"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</row>
    <row r="117" spans="11:76" s="12" customFormat="1" x14ac:dyDescent="0.2"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</row>
    <row r="118" spans="11:76" s="12" customFormat="1" x14ac:dyDescent="0.2"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</row>
    <row r="119" spans="11:76" s="12" customFormat="1" x14ac:dyDescent="0.2"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</row>
    <row r="120" spans="11:76" s="12" customFormat="1" x14ac:dyDescent="0.2"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</row>
    <row r="121" spans="11:76" s="12" customFormat="1" x14ac:dyDescent="0.2"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</row>
    <row r="122" spans="11:76" s="12" customFormat="1" x14ac:dyDescent="0.2"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</row>
    <row r="123" spans="11:76" s="12" customFormat="1" x14ac:dyDescent="0.2"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</row>
    <row r="124" spans="11:76" s="12" customFormat="1" x14ac:dyDescent="0.2"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</row>
    <row r="125" spans="11:76" s="12" customFormat="1" x14ac:dyDescent="0.2"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</row>
    <row r="126" spans="11:76" s="12" customFormat="1" x14ac:dyDescent="0.2"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</row>
    <row r="127" spans="11:76" s="12" customFormat="1" x14ac:dyDescent="0.2"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</row>
    <row r="128" spans="11:76" s="12" customFormat="1" x14ac:dyDescent="0.2"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</row>
    <row r="129" spans="11:76" s="12" customFormat="1" x14ac:dyDescent="0.2"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</row>
    <row r="130" spans="11:76" s="12" customFormat="1" x14ac:dyDescent="0.2"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</row>
    <row r="131" spans="11:76" s="12" customFormat="1" x14ac:dyDescent="0.2"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</row>
    <row r="132" spans="11:76" s="12" customFormat="1" x14ac:dyDescent="0.2"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</row>
    <row r="133" spans="11:76" s="12" customFormat="1" x14ac:dyDescent="0.2"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</row>
    <row r="134" spans="11:76" s="12" customFormat="1" x14ac:dyDescent="0.2"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</row>
    <row r="135" spans="11:76" s="12" customFormat="1" x14ac:dyDescent="0.2"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</row>
    <row r="136" spans="11:76" s="12" customFormat="1" x14ac:dyDescent="0.2"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</row>
    <row r="137" spans="11:76" s="12" customFormat="1" x14ac:dyDescent="0.2"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</row>
    <row r="138" spans="11:76" s="12" customFormat="1" x14ac:dyDescent="0.2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</row>
    <row r="139" spans="11:76" s="12" customFormat="1" x14ac:dyDescent="0.2"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</row>
    <row r="140" spans="11:76" s="12" customFormat="1" x14ac:dyDescent="0.2"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</row>
    <row r="141" spans="11:76" s="12" customFormat="1" x14ac:dyDescent="0.2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</row>
    <row r="142" spans="11:76" s="12" customFormat="1" x14ac:dyDescent="0.2"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</row>
    <row r="143" spans="11:76" s="12" customFormat="1" x14ac:dyDescent="0.2"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</row>
    <row r="144" spans="11:76" s="12" customFormat="1" x14ac:dyDescent="0.2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</row>
    <row r="145" spans="11:76" s="12" customFormat="1" x14ac:dyDescent="0.2"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</row>
    <row r="146" spans="11:76" s="12" customFormat="1" x14ac:dyDescent="0.2"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</row>
    <row r="147" spans="11:76" s="12" customFormat="1" x14ac:dyDescent="0.2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</row>
    <row r="148" spans="11:76" s="12" customFormat="1" x14ac:dyDescent="0.2"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</row>
    <row r="149" spans="11:76" s="12" customFormat="1" x14ac:dyDescent="0.2"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</row>
    <row r="150" spans="11:76" s="12" customFormat="1" x14ac:dyDescent="0.2"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</row>
    <row r="151" spans="11:76" s="12" customFormat="1" x14ac:dyDescent="0.2"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</row>
    <row r="152" spans="11:76" s="12" customFormat="1" x14ac:dyDescent="0.2"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</row>
    <row r="153" spans="11:76" s="12" customFormat="1" x14ac:dyDescent="0.2"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</row>
    <row r="154" spans="11:76" s="12" customFormat="1" x14ac:dyDescent="0.2"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</row>
    <row r="155" spans="11:76" s="12" customFormat="1" x14ac:dyDescent="0.2"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</row>
    <row r="156" spans="11:76" s="12" customFormat="1" x14ac:dyDescent="0.2"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</row>
    <row r="157" spans="11:76" s="12" customFormat="1" x14ac:dyDescent="0.2"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</row>
    <row r="158" spans="11:76" s="12" customFormat="1" x14ac:dyDescent="0.2"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</row>
    <row r="159" spans="11:76" s="12" customFormat="1" x14ac:dyDescent="0.2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</row>
    <row r="160" spans="11:76" s="12" customFormat="1" x14ac:dyDescent="0.2"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</row>
    <row r="161" spans="11:76" s="12" customFormat="1" x14ac:dyDescent="0.2"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</row>
    <row r="162" spans="11:76" s="12" customFormat="1" x14ac:dyDescent="0.2"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</row>
    <row r="163" spans="11:76" s="12" customFormat="1" x14ac:dyDescent="0.2"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</row>
    <row r="164" spans="11:76" s="12" customFormat="1" x14ac:dyDescent="0.2"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</row>
    <row r="165" spans="11:76" s="12" customFormat="1" x14ac:dyDescent="0.2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</row>
    <row r="166" spans="11:76" s="12" customFormat="1" x14ac:dyDescent="0.2"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</row>
    <row r="167" spans="11:76" s="12" customFormat="1" x14ac:dyDescent="0.2"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</row>
    <row r="168" spans="11:76" s="12" customFormat="1" x14ac:dyDescent="0.2"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</row>
    <row r="169" spans="11:76" s="12" customFormat="1" x14ac:dyDescent="0.2"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</row>
    <row r="170" spans="11:76" s="12" customFormat="1" x14ac:dyDescent="0.2"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</row>
    <row r="171" spans="11:76" s="12" customFormat="1" x14ac:dyDescent="0.2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</row>
    <row r="172" spans="11:76" s="12" customFormat="1" x14ac:dyDescent="0.2"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</row>
    <row r="173" spans="11:76" s="12" customFormat="1" x14ac:dyDescent="0.2"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</row>
    <row r="174" spans="11:76" s="12" customFormat="1" x14ac:dyDescent="0.2"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</row>
    <row r="175" spans="11:76" s="12" customFormat="1" x14ac:dyDescent="0.2"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</row>
    <row r="176" spans="11:76" s="12" customFormat="1" x14ac:dyDescent="0.2"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</row>
    <row r="177" spans="11:76" s="12" customFormat="1" x14ac:dyDescent="0.2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</row>
    <row r="178" spans="11:76" s="12" customFormat="1" x14ac:dyDescent="0.2"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</row>
    <row r="179" spans="11:76" s="12" customFormat="1" x14ac:dyDescent="0.2"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</row>
    <row r="180" spans="11:76" s="12" customFormat="1" x14ac:dyDescent="0.2"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</row>
    <row r="181" spans="11:76" s="12" customFormat="1" x14ac:dyDescent="0.2"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</row>
    <row r="182" spans="11:76" s="12" customFormat="1" x14ac:dyDescent="0.2"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</row>
    <row r="183" spans="11:76" s="12" customFormat="1" x14ac:dyDescent="0.2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</row>
    <row r="184" spans="11:76" s="12" customFormat="1" x14ac:dyDescent="0.2"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</row>
    <row r="185" spans="11:76" s="12" customFormat="1" x14ac:dyDescent="0.2"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</row>
    <row r="186" spans="11:76" s="12" customFormat="1" x14ac:dyDescent="0.2"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</row>
    <row r="187" spans="11:76" s="12" customFormat="1" x14ac:dyDescent="0.2"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</row>
    <row r="188" spans="11:76" s="12" customFormat="1" x14ac:dyDescent="0.2"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</row>
    <row r="189" spans="11:76" s="12" customFormat="1" x14ac:dyDescent="0.2"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</row>
    <row r="190" spans="11:76" s="12" customFormat="1" x14ac:dyDescent="0.2"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</row>
    <row r="191" spans="11:76" s="12" customFormat="1" x14ac:dyDescent="0.2"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</row>
    <row r="192" spans="11:76" s="12" customFormat="1" x14ac:dyDescent="0.2"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</row>
    <row r="193" spans="11:76" s="12" customFormat="1" x14ac:dyDescent="0.2"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</row>
    <row r="194" spans="11:76" s="12" customFormat="1" x14ac:dyDescent="0.2"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</row>
    <row r="195" spans="11:76" s="12" customFormat="1" x14ac:dyDescent="0.2"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</row>
    <row r="196" spans="11:76" s="12" customFormat="1" x14ac:dyDescent="0.2"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</row>
    <row r="197" spans="11:76" s="12" customFormat="1" x14ac:dyDescent="0.2"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</row>
    <row r="198" spans="11:76" s="12" customFormat="1" x14ac:dyDescent="0.2"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</row>
    <row r="199" spans="11:76" s="12" customFormat="1" x14ac:dyDescent="0.2"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</row>
    <row r="200" spans="11:76" s="12" customFormat="1" x14ac:dyDescent="0.2"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</row>
    <row r="201" spans="11:76" s="12" customFormat="1" x14ac:dyDescent="0.2"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</row>
    <row r="202" spans="11:76" s="12" customFormat="1" x14ac:dyDescent="0.2"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</row>
    <row r="203" spans="11:76" s="12" customFormat="1" x14ac:dyDescent="0.2"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</row>
    <row r="204" spans="11:76" s="12" customFormat="1" x14ac:dyDescent="0.2"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</row>
    <row r="205" spans="11:76" s="12" customFormat="1" x14ac:dyDescent="0.2"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</row>
    <row r="206" spans="11:76" s="12" customFormat="1" x14ac:dyDescent="0.2"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</row>
    <row r="207" spans="11:76" s="12" customFormat="1" x14ac:dyDescent="0.2"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</row>
    <row r="208" spans="11:76" s="12" customFormat="1" x14ac:dyDescent="0.2"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</row>
    <row r="209" spans="11:76" s="12" customFormat="1" x14ac:dyDescent="0.2"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</row>
    <row r="210" spans="11:76" s="12" customFormat="1" x14ac:dyDescent="0.2"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</row>
    <row r="211" spans="11:76" s="12" customFormat="1" x14ac:dyDescent="0.2"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</row>
    <row r="212" spans="11:76" s="12" customFormat="1" x14ac:dyDescent="0.2"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</row>
    <row r="213" spans="11:76" s="12" customFormat="1" x14ac:dyDescent="0.2"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</row>
    <row r="214" spans="11:76" s="12" customFormat="1" x14ac:dyDescent="0.2"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</row>
    <row r="215" spans="11:76" s="12" customFormat="1" x14ac:dyDescent="0.2"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</row>
    <row r="216" spans="11:76" s="12" customFormat="1" x14ac:dyDescent="0.2"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</row>
    <row r="217" spans="11:76" s="12" customFormat="1" x14ac:dyDescent="0.2"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</row>
    <row r="218" spans="11:76" s="12" customFormat="1" x14ac:dyDescent="0.2"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</row>
    <row r="219" spans="11:76" s="12" customFormat="1" x14ac:dyDescent="0.2"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</row>
    <row r="220" spans="11:76" s="12" customFormat="1" x14ac:dyDescent="0.2"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</row>
    <row r="221" spans="11:76" s="12" customFormat="1" x14ac:dyDescent="0.2"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</row>
    <row r="222" spans="11:76" s="12" customFormat="1" x14ac:dyDescent="0.2"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</row>
    <row r="223" spans="11:76" s="12" customFormat="1" x14ac:dyDescent="0.2"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</row>
    <row r="224" spans="11:76" s="12" customFormat="1" x14ac:dyDescent="0.2"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</row>
    <row r="225" spans="11:76" s="12" customFormat="1" x14ac:dyDescent="0.2"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</row>
    <row r="226" spans="11:76" s="12" customFormat="1" x14ac:dyDescent="0.2"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</row>
    <row r="227" spans="11:76" s="12" customFormat="1" x14ac:dyDescent="0.2"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</row>
    <row r="228" spans="11:76" s="12" customFormat="1" x14ac:dyDescent="0.2"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</row>
    <row r="229" spans="11:76" s="12" customFormat="1" x14ac:dyDescent="0.2"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</row>
    <row r="230" spans="11:76" s="12" customFormat="1" x14ac:dyDescent="0.2"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</row>
    <row r="231" spans="11:76" s="12" customFormat="1" x14ac:dyDescent="0.2"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</row>
    <row r="232" spans="11:76" s="12" customFormat="1" x14ac:dyDescent="0.2"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</row>
    <row r="233" spans="11:76" s="12" customFormat="1" x14ac:dyDescent="0.2"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</row>
    <row r="234" spans="11:76" s="12" customFormat="1" x14ac:dyDescent="0.2"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</row>
    <row r="235" spans="11:76" s="12" customFormat="1" x14ac:dyDescent="0.2"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</row>
    <row r="236" spans="11:76" s="12" customFormat="1" x14ac:dyDescent="0.2"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</row>
    <row r="237" spans="11:76" s="12" customFormat="1" x14ac:dyDescent="0.2"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</row>
    <row r="238" spans="11:76" s="12" customFormat="1" x14ac:dyDescent="0.2"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</row>
    <row r="239" spans="11:76" s="12" customFormat="1" x14ac:dyDescent="0.2"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</row>
    <row r="240" spans="11:76" s="12" customFormat="1" x14ac:dyDescent="0.2"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</row>
    <row r="241" spans="11:76" s="12" customFormat="1" x14ac:dyDescent="0.2"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</row>
    <row r="242" spans="11:76" s="12" customFormat="1" x14ac:dyDescent="0.2"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</row>
    <row r="243" spans="11:76" s="12" customFormat="1" x14ac:dyDescent="0.2"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</row>
    <row r="244" spans="11:76" s="12" customFormat="1" x14ac:dyDescent="0.2"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</row>
    <row r="245" spans="11:76" s="12" customFormat="1" x14ac:dyDescent="0.2"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</row>
    <row r="246" spans="11:76" s="12" customFormat="1" x14ac:dyDescent="0.2"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</row>
    <row r="247" spans="11:76" s="12" customFormat="1" x14ac:dyDescent="0.2"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</row>
    <row r="248" spans="11:76" s="12" customFormat="1" x14ac:dyDescent="0.2"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</row>
    <row r="249" spans="11:76" s="12" customFormat="1" x14ac:dyDescent="0.2"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</row>
    <row r="250" spans="11:76" s="12" customFormat="1" x14ac:dyDescent="0.2"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</row>
    <row r="251" spans="11:76" s="12" customFormat="1" x14ac:dyDescent="0.2"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</row>
    <row r="252" spans="11:76" s="12" customFormat="1" x14ac:dyDescent="0.2"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</row>
    <row r="253" spans="11:76" s="12" customFormat="1" x14ac:dyDescent="0.2"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</row>
    <row r="254" spans="11:76" s="12" customFormat="1" x14ac:dyDescent="0.2"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</row>
    <row r="255" spans="11:76" s="12" customFormat="1" x14ac:dyDescent="0.2"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</row>
    <row r="256" spans="11:76" s="12" customFormat="1" x14ac:dyDescent="0.2"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</row>
    <row r="257" spans="11:150" s="12" customFormat="1" x14ac:dyDescent="0.2"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</row>
    <row r="258" spans="11:150" s="12" customFormat="1" x14ac:dyDescent="0.2"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</row>
    <row r="259" spans="11:150" s="4" customFormat="1" x14ac:dyDescent="0.2"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</row>
    <row r="260" spans="11:150" s="4" customFormat="1" x14ac:dyDescent="0.2"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</row>
    <row r="261" spans="11:150" s="4" customFormat="1" x14ac:dyDescent="0.2"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</row>
    <row r="262" spans="11:150" s="4" customFormat="1" x14ac:dyDescent="0.2"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</row>
  </sheetData>
  <sheetProtection algorithmName="SHA-512" hashValue="vFWYls5QWUN7fIY55pQ090BCmh6x+cXpjJv6p4eWOB/z7k7iNVmj4h2+6sgTjEjGEAu24KSR08H7+RC+oOggpA==" saltValue="RgCNvcusi89WPQIL3YdePQ==" spinCount="100000" sheet="1" selectLockedCells="1"/>
  <protectedRanges>
    <protectedRange password="A1B8" sqref="F5:I5" name="Einträge"/>
  </protectedRanges>
  <dataConsolidate/>
  <customSheetViews>
    <customSheetView guid="{028D363B-29C8-43E5-828B-5B5C239ABCB7}" showPageBreaks="1" showGridLines="0" fitToPage="1" printArea="1" hiddenRows="1" hiddenColumns="1">
      <selection activeCell="H11" sqref="H11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4" sqref="B24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7591191C-1CA9-4972-9010-ACE08669645F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3"/>
      <headerFooter alignWithMargins="0"/>
    </customSheetView>
  </customSheetViews>
  <mergeCells count="13">
    <mergeCell ref="I14:J14"/>
    <mergeCell ref="F2:J2"/>
    <mergeCell ref="C5:E5"/>
    <mergeCell ref="I7:J7"/>
    <mergeCell ref="F3:F4"/>
    <mergeCell ref="H3:I4"/>
    <mergeCell ref="H5:I5"/>
    <mergeCell ref="G3:G4"/>
    <mergeCell ref="I21:J21"/>
    <mergeCell ref="E22:H22"/>
    <mergeCell ref="E23:H23"/>
    <mergeCell ref="E26:H26"/>
    <mergeCell ref="E27:H27"/>
  </mergeCells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100-000000000000}">
      <formula1>6</formula1>
    </dataValidation>
  </dataValidations>
  <hyperlinks>
    <hyperlink ref="I14" r:id="rId4" display="www.auma.de" xr:uid="{00000000-0004-0000-0100-000000000000}"/>
    <hyperlink ref="I21" r:id="rId5" display="www.standkonfigurator.de" xr:uid="{00000000-0004-0000-0100-000001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4" orientation="landscape" r:id="rId6"/>
  <headerFooter alignWithMargins="0"/>
  <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6"/>
  <sheetViews>
    <sheetView workbookViewId="0">
      <selection activeCell="C27" sqref="C27"/>
    </sheetView>
  </sheetViews>
  <sheetFormatPr baseColWidth="10" defaultRowHeight="12.75" x14ac:dyDescent="0.2"/>
  <cols>
    <col min="1" max="1" width="32.42578125" bestFit="1" customWidth="1"/>
    <col min="2" max="2" width="10.7109375" bestFit="1" customWidth="1"/>
    <col min="3" max="3" width="47.7109375" bestFit="1" customWidth="1"/>
    <col min="4" max="4" width="9.7109375" bestFit="1" customWidth="1"/>
    <col min="5" max="5" width="50.42578125" style="38" bestFit="1" customWidth="1"/>
    <col min="6" max="6" width="38" customWidth="1"/>
  </cols>
  <sheetData>
    <row r="1" spans="1:8" x14ac:dyDescent="0.2">
      <c r="A1" s="36"/>
      <c r="B1" s="36"/>
      <c r="C1" s="36"/>
      <c r="D1" s="36"/>
      <c r="E1" s="37"/>
      <c r="F1" s="36"/>
      <c r="G1" s="36"/>
      <c r="H1" s="36"/>
    </row>
    <row r="2" spans="1:8" x14ac:dyDescent="0.2">
      <c r="A2" s="35"/>
      <c r="B2" s="31"/>
      <c r="C2" s="31"/>
      <c r="D2" s="43"/>
      <c r="E2" s="60"/>
    </row>
    <row r="3" spans="1:8" x14ac:dyDescent="0.2">
      <c r="B3" s="58"/>
      <c r="C3" s="59"/>
      <c r="D3" s="43"/>
      <c r="E3" s="61"/>
    </row>
    <row r="4" spans="1:8" ht="15" customHeight="1" x14ac:dyDescent="0.2">
      <c r="B4" s="58"/>
      <c r="C4" s="59"/>
      <c r="D4" s="43"/>
      <c r="E4" s="61"/>
    </row>
    <row r="5" spans="1:8" ht="15" customHeight="1" x14ac:dyDescent="0.2">
      <c r="B5" s="25"/>
      <c r="C5" s="53"/>
      <c r="D5" s="20"/>
    </row>
    <row r="6" spans="1:8" x14ac:dyDescent="0.2">
      <c r="B6" s="25"/>
      <c r="C6" s="62"/>
      <c r="D6" s="63"/>
      <c r="E6" s="62"/>
      <c r="F6" s="63"/>
    </row>
    <row r="7" spans="1:8" x14ac:dyDescent="0.2">
      <c r="B7" s="25"/>
      <c r="C7" s="64"/>
      <c r="D7" s="65"/>
      <c r="E7" s="66"/>
      <c r="F7" s="65"/>
    </row>
    <row r="8" spans="1:8" x14ac:dyDescent="0.2">
      <c r="C8" s="26"/>
      <c r="D8" s="26"/>
    </row>
    <row r="9" spans="1:8" x14ac:dyDescent="0.2">
      <c r="A9" s="16" t="s">
        <v>9</v>
      </c>
      <c r="B9" s="16"/>
      <c r="C9" s="39" t="s">
        <v>10</v>
      </c>
      <c r="D9" s="31"/>
      <c r="E9" s="91" t="s">
        <v>13</v>
      </c>
    </row>
    <row r="10" spans="1:8" x14ac:dyDescent="0.2">
      <c r="C10" s="75">
        <v>0</v>
      </c>
      <c r="D10" s="27"/>
      <c r="E10" s="76">
        <f>C10</f>
        <v>0</v>
      </c>
    </row>
    <row r="11" spans="1:8" x14ac:dyDescent="0.2">
      <c r="C11" s="75">
        <v>0.19</v>
      </c>
      <c r="D11" s="27"/>
      <c r="E11" s="76">
        <f>C11</f>
        <v>0.19</v>
      </c>
      <c r="F11" s="35"/>
    </row>
    <row r="12" spans="1:8" x14ac:dyDescent="0.2">
      <c r="B12" s="16"/>
      <c r="C12" s="72"/>
      <c r="D12" s="26"/>
      <c r="E12" s="74"/>
      <c r="F12" s="35"/>
    </row>
    <row r="13" spans="1:8" x14ac:dyDescent="0.2">
      <c r="A13" s="16" t="s">
        <v>8</v>
      </c>
      <c r="B13" s="16"/>
      <c r="C13" s="85">
        <v>251</v>
      </c>
      <c r="D13" s="28"/>
      <c r="E13" s="87"/>
      <c r="F13" s="35"/>
    </row>
    <row r="14" spans="1:8" x14ac:dyDescent="0.2">
      <c r="A14" s="16" t="s">
        <v>7</v>
      </c>
      <c r="B14" s="16"/>
      <c r="C14" s="85">
        <v>281</v>
      </c>
      <c r="D14" s="28"/>
      <c r="E14" s="87"/>
      <c r="F14" s="35"/>
    </row>
    <row r="15" spans="1:8" x14ac:dyDescent="0.2">
      <c r="A15" s="16" t="s">
        <v>6</v>
      </c>
      <c r="B15" s="16"/>
      <c r="C15" s="85">
        <v>299</v>
      </c>
      <c r="D15" s="28"/>
      <c r="E15" s="87"/>
    </row>
    <row r="16" spans="1:8" x14ac:dyDescent="0.2">
      <c r="A16" s="16" t="s">
        <v>5</v>
      </c>
      <c r="C16" s="85">
        <v>309</v>
      </c>
      <c r="D16" s="28"/>
      <c r="E16" s="87"/>
    </row>
    <row r="17" spans="1:5" x14ac:dyDescent="0.2">
      <c r="C17" s="72"/>
      <c r="D17" s="26"/>
      <c r="E17" s="88"/>
    </row>
    <row r="18" spans="1:5" x14ac:dyDescent="0.2">
      <c r="A18" s="35" t="s">
        <v>11</v>
      </c>
      <c r="C18" s="85">
        <v>0.6</v>
      </c>
      <c r="D18" s="28"/>
      <c r="E18" s="87"/>
    </row>
    <row r="19" spans="1:5" x14ac:dyDescent="0.2">
      <c r="A19" s="35"/>
      <c r="C19" s="86"/>
      <c r="D19" s="28"/>
      <c r="E19" s="87"/>
    </row>
    <row r="20" spans="1:5" x14ac:dyDescent="0.2">
      <c r="A20" s="35" t="s">
        <v>19</v>
      </c>
      <c r="C20" s="85">
        <v>6.4</v>
      </c>
      <c r="D20" s="28"/>
      <c r="E20" s="87"/>
    </row>
    <row r="21" spans="1:5" x14ac:dyDescent="0.2">
      <c r="B21" s="16"/>
      <c r="C21" s="73"/>
      <c r="D21" s="28"/>
      <c r="E21" s="88"/>
    </row>
    <row r="22" spans="1:5" x14ac:dyDescent="0.2">
      <c r="A22" s="35" t="s">
        <v>23</v>
      </c>
      <c r="B22" s="16"/>
      <c r="C22" s="85">
        <v>1179</v>
      </c>
      <c r="D22" s="28"/>
      <c r="E22" s="87"/>
    </row>
    <row r="23" spans="1:5" x14ac:dyDescent="0.2">
      <c r="A23" s="35" t="s">
        <v>33</v>
      </c>
      <c r="B23" s="16"/>
      <c r="C23" s="85"/>
      <c r="D23" s="28"/>
      <c r="E23" s="87"/>
    </row>
    <row r="24" spans="1:5" x14ac:dyDescent="0.2">
      <c r="B24" s="16"/>
      <c r="C24" s="72"/>
      <c r="D24" s="67"/>
      <c r="E24" s="88"/>
    </row>
    <row r="25" spans="1:5" x14ac:dyDescent="0.2">
      <c r="A25" t="s">
        <v>41</v>
      </c>
      <c r="B25" s="16"/>
      <c r="C25" s="98">
        <v>219</v>
      </c>
      <c r="E25" s="87"/>
    </row>
    <row r="26" spans="1:5" x14ac:dyDescent="0.2">
      <c r="A26" t="s">
        <v>55</v>
      </c>
      <c r="B26" s="16"/>
      <c r="C26" s="85">
        <v>115</v>
      </c>
      <c r="D26" s="68"/>
      <c r="E26" s="87"/>
    </row>
    <row r="27" spans="1:5" x14ac:dyDescent="0.2">
      <c r="A27" t="s">
        <v>40</v>
      </c>
      <c r="C27" s="85">
        <v>239</v>
      </c>
      <c r="D27" s="68"/>
      <c r="E27" s="87"/>
    </row>
    <row r="28" spans="1:5" x14ac:dyDescent="0.2">
      <c r="C28" s="52"/>
      <c r="D28" s="28"/>
      <c r="E28" s="88"/>
    </row>
    <row r="29" spans="1:5" x14ac:dyDescent="0.2">
      <c r="B29" s="16"/>
      <c r="C29" s="26"/>
      <c r="D29" s="26"/>
    </row>
    <row r="30" spans="1:5" x14ac:dyDescent="0.2">
      <c r="A30" s="35" t="s">
        <v>20</v>
      </c>
      <c r="C30" s="100" t="s">
        <v>48</v>
      </c>
      <c r="D30" s="34"/>
      <c r="E30" s="100" t="s">
        <v>48</v>
      </c>
    </row>
    <row r="31" spans="1:5" x14ac:dyDescent="0.2">
      <c r="A31" s="35" t="s">
        <v>21</v>
      </c>
      <c r="C31" s="41" t="s">
        <v>0</v>
      </c>
      <c r="D31" s="34"/>
      <c r="E31" s="40" t="s">
        <v>12</v>
      </c>
    </row>
    <row r="32" spans="1:5" x14ac:dyDescent="0.2">
      <c r="A32" s="35" t="s">
        <v>22</v>
      </c>
      <c r="C32" s="41" t="s">
        <v>25</v>
      </c>
      <c r="D32" s="34"/>
      <c r="E32" s="40" t="s">
        <v>30</v>
      </c>
    </row>
    <row r="35" spans="1:5" x14ac:dyDescent="0.2">
      <c r="A35" s="16"/>
      <c r="C35" s="85" t="s">
        <v>34</v>
      </c>
      <c r="D35" s="31"/>
      <c r="E35" s="85" t="s">
        <v>36</v>
      </c>
    </row>
    <row r="36" spans="1:5" x14ac:dyDescent="0.2">
      <c r="C36" s="85" t="s">
        <v>35</v>
      </c>
      <c r="E36" s="85" t="s">
        <v>37</v>
      </c>
    </row>
  </sheetData>
  <sheetProtection selectLockedCells="1"/>
  <customSheetViews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C31" r:id="rId4" xr:uid="{00000000-0004-0000-0200-000002000000}"/>
    <hyperlink ref="E31" r:id="rId5" xr:uid="{00000000-0004-0000-0200-000003000000}"/>
    <hyperlink ref="E32" r:id="rId6" display="www.standconfigurator.com" xr:uid="{00000000-0004-0000-0200-000004000000}"/>
    <hyperlink ref="C32" r:id="rId7" display="www.standkonfigurator.de" xr:uid="{00000000-0004-0000-0200-000005000000}"/>
    <hyperlink ref="E30" r:id="rId8" location="registration" xr:uid="{6DF435B4-816D-40FE-B76F-512571F2838A}"/>
    <hyperlink ref="C30" r:id="rId9" location="registration" xr:uid="{FC44E6DA-60AD-4C77-BB4E-61B77AF5A81E}"/>
  </hyperlinks>
  <pageMargins left="0.7" right="0.7" top="0.78740157499999996" bottom="0.78740157499999996" header="0.3" footer="0.3"/>
  <pageSetup paperSize="9" scale="70" orientation="landscape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AF07007636489B5DBF5BF43319D6" ma:contentTypeVersion="16" ma:contentTypeDescription="Ein neues Dokument erstellen." ma:contentTypeScope="" ma:versionID="8881f4fb45ee9d00e3ec57fcb674f774">
  <xsd:schema xmlns:xsd="http://www.w3.org/2001/XMLSchema" xmlns:xs="http://www.w3.org/2001/XMLSchema" xmlns:p="http://schemas.microsoft.com/office/2006/metadata/properties" xmlns:ns2="4bc4b95f-faec-4ea8-86d1-ff2f73edafd0" xmlns:ns3="76720d9c-be6a-4c64-abfb-9a5899d2ee6b" targetNamespace="http://schemas.microsoft.com/office/2006/metadata/properties" ma:root="true" ma:fieldsID="458224aac7325e115ebcaabfc8ea5483" ns2:_="" ns3:_="">
    <xsd:import namespace="4bc4b95f-faec-4ea8-86d1-ff2f73edafd0"/>
    <xsd:import namespace="76720d9c-be6a-4c64-abfb-9a5899d2e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4b95f-faec-4ea8-86d1-ff2f73eda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20d9c-be6a-4c64-abfb-9a5899d2ee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5dba2d-9cd5-41c2-83b7-d063aa6a50ed}" ma:internalName="TaxCatchAll" ma:showField="CatchAllData" ma:web="76720d9c-be6a-4c64-abfb-9a5899d2e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720d9c-be6a-4c64-abfb-9a5899d2ee6b" xsi:nil="true"/>
    <lcf76f155ced4ddcb4097134ff3c332f xmlns="4bc4b95f-faec-4ea8-86d1-ff2f73edaf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DA6B8F-8A35-4D18-B9A2-8CA875423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4b95f-faec-4ea8-86d1-ff2f73edafd0"/>
    <ds:schemaRef ds:uri="76720d9c-be6a-4c64-abfb-9a5899d2e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E7178B-381B-4EE8-8664-3AF90391BA49}">
  <ds:schemaRefs>
    <ds:schemaRef ds:uri="http://purl.org/dc/dcmitype/"/>
    <ds:schemaRef ds:uri="c1cb86d2-201d-4674-a856-06338e710602"/>
    <ds:schemaRef ds:uri="http://purl.org/dc/elements/1.1/"/>
    <ds:schemaRef ds:uri="adf44c84-696f-4e4a-8a62-a31fa1b32b8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76720d9c-be6a-4c64-abfb-9a5899d2ee6b"/>
    <ds:schemaRef ds:uri="4bc4b95f-faec-4ea8-86d1-ff2f73edafd0"/>
  </ds:schemaRefs>
</ds:datastoreItem>
</file>

<file path=customXml/itemProps3.xml><?xml version="1.0" encoding="utf-8"?>
<ds:datastoreItem xmlns:ds="http://schemas.openxmlformats.org/officeDocument/2006/customXml" ds:itemID="{FD07F9E3-2AAB-49AC-9528-5C201684765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English</vt:lpstr>
      <vt:lpstr>DropDown</vt:lpstr>
      <vt:lpstr>English!Druckbereich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Ronny Sonnenschein</cp:lastModifiedBy>
  <cp:lastPrinted>2025-11-05T12:48:13Z</cp:lastPrinted>
  <dcterms:created xsi:type="dcterms:W3CDTF">2010-12-14T14:22:40Z</dcterms:created>
  <dcterms:modified xsi:type="dcterms:W3CDTF">2025-12-10T09:08:51Z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0x0101000E1BAF07007636489B5DBF5BF43319D6</vt:lpwstr>
  </property>
  <property fmtid="{D5CDD505-2E9C-101B-9397-08002B2CF9AE}" pid="3" name="MediaServiceImageTags">
    <vt:lpwstr/>
  </property>
</Properties>
</file>