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codeName="DieseArbeitsmappe"/>
  <mc:AlternateContent xmlns:mc="http://schemas.openxmlformats.org/markup-compatibility/2006">
    <mc:Choice Requires="x15">
      <x15ac:absPath xmlns:x15ac="http://schemas.microsoft.com/office/spreadsheetml/2010/11/ac" url="M:\712\it-sa\it-sa 2025\Vertrieb\"/>
    </mc:Choice>
  </mc:AlternateContent>
  <xr:revisionPtr revIDLastSave="0" documentId="13_ncr:1_{F8B11E15-737F-4E63-93AF-85D546DAB23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eutsch" sheetId="1" state="hidden" r:id="rId1"/>
    <sheet name="English" sheetId="2" r:id="rId2"/>
    <sheet name="DropDown" sheetId="3" state="hidden" r:id="rId3"/>
    <sheet name="Vorlage Bilder Standbau" sheetId="4" state="hidden" r:id="rId4"/>
  </sheets>
  <definedNames>
    <definedName name="_xlnm.Print_Area" localSheetId="0">Deutsch!$A$1:$M$40</definedName>
    <definedName name="_xlnm.Print_Area" localSheetId="1">English!$A$1:$K$36</definedName>
    <definedName name="Z_028D363B_29C8_43E5_828B_5B5C239ABCB7_.wvu.Cols" localSheetId="0" hidden="1">Deutsch!$K:$L,Deutsch!$Q:$S</definedName>
    <definedName name="Z_028D363B_29C8_43E5_828B_5B5C239ABCB7_.wvu.Cols" localSheetId="1" hidden="1">English!$O:$Q</definedName>
    <definedName name="Z_028D363B_29C8_43E5_828B_5B5C239ABCB7_.wvu.PrintArea" localSheetId="0" hidden="1">Deutsch!$A$1:$M$40</definedName>
    <definedName name="Z_028D363B_29C8_43E5_828B_5B5C239ABCB7_.wvu.PrintArea" localSheetId="1" hidden="1">English!$A$1:$K$36</definedName>
    <definedName name="Z_028D363B_29C8_43E5_828B_5B5C239ABCB7_.wvu.Rows" localSheetId="0" hidden="1">Deutsch!$6:$6,Deutsch!$36:$38</definedName>
    <definedName name="Z_028D363B_29C8_43E5_828B_5B5C239ABCB7_.wvu.Rows" localSheetId="1" hidden="1">English!$6:$6,English!$32:$34</definedName>
    <definedName name="Z_41CE2737_3F33_45D4_9A5B_FEF61FEC26BB_.wvu.Cols" localSheetId="0" hidden="1">Deutsch!$K:$L,Deutsch!$Q:$S</definedName>
    <definedName name="Z_41CE2737_3F33_45D4_9A5B_FEF61FEC26BB_.wvu.Cols" localSheetId="1" hidden="1">English!$O:$Q</definedName>
    <definedName name="Z_41CE2737_3F33_45D4_9A5B_FEF61FEC26BB_.wvu.PrintArea" localSheetId="0" hidden="1">Deutsch!$A$1:$M$40</definedName>
    <definedName name="Z_41CE2737_3F33_45D4_9A5B_FEF61FEC26BB_.wvu.PrintArea" localSheetId="1" hidden="1">English!$A$1:$K$36</definedName>
    <definedName name="Z_41CE2737_3F33_45D4_9A5B_FEF61FEC26BB_.wvu.Rows" localSheetId="0" hidden="1">Deutsch!$6:$6,Deutsch!$36:$38</definedName>
    <definedName name="Z_41CE2737_3F33_45D4_9A5B_FEF61FEC26BB_.wvu.Rows" localSheetId="1" hidden="1">English!$6:$6,English!$32:$34</definedName>
    <definedName name="Z_7591191C_1CA9_4972_9010_ACE08669645F_.wvu.Cols" localSheetId="0" hidden="1">Deutsch!$K:$L,Deutsch!$Q:$S</definedName>
    <definedName name="Z_7591191C_1CA9_4972_9010_ACE08669645F_.wvu.Cols" localSheetId="1" hidden="1">English!$O:$Q</definedName>
    <definedName name="Z_7591191C_1CA9_4972_9010_ACE08669645F_.wvu.PrintArea" localSheetId="0" hidden="1">Deutsch!$A$1:$M$40</definedName>
    <definedName name="Z_7591191C_1CA9_4972_9010_ACE08669645F_.wvu.PrintArea" localSheetId="1" hidden="1">English!$A$1:$K$36</definedName>
    <definedName name="Z_7591191C_1CA9_4972_9010_ACE08669645F_.wvu.Rows" localSheetId="0" hidden="1">Deutsch!$6:$6,Deutsch!$36:$38</definedName>
    <definedName name="Z_7591191C_1CA9_4972_9010_ACE08669645F_.wvu.Rows" localSheetId="1" hidden="1">English!$6:$6,English!$32:$34</definedName>
  </definedNames>
  <calcPr calcId="191028" fullPrecision="0"/>
  <customWorkbookViews>
    <customWorkbookView name="Christina Teichert - Persönliche Ansicht" guid="{7591191C-1CA9-4972-9010-ACE08669645F}" mergeInterval="0" personalView="1" maximized="1" windowWidth="1680" windowHeight="805" activeSheetId="2"/>
    <customWorkbookView name="Teichert, Christina - Persönliche Ansicht" guid="{41CE2737-3F33-45D4-9A5B-FEF61FEC26BB}" mergeInterval="0" personalView="1" maximized="1" windowWidth="1680" windowHeight="825" activeSheetId="2"/>
    <customWorkbookView name="Franz, Daniela - Persönliche Ansicht" guid="{028D363B-29C8-43E5-828B-5B5C239ABCB7}" mergeInterval="0" personalView="1" maximized="1" windowWidth="1280" windowHeight="77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C11" i="2"/>
  <c r="C14" i="2"/>
  <c r="C12" i="2" l="1"/>
  <c r="H12" i="2" l="1"/>
  <c r="E26" i="1" l="1"/>
  <c r="E22" i="1"/>
  <c r="E22" i="2"/>
  <c r="H9" i="1"/>
  <c r="G9" i="1"/>
  <c r="F9" i="1"/>
  <c r="E9" i="1"/>
  <c r="H14" i="2"/>
  <c r="C26" i="2"/>
  <c r="E26" i="2" s="1"/>
  <c r="C13" i="2"/>
  <c r="H13" i="2" s="1"/>
  <c r="C14" i="1"/>
  <c r="C13" i="1"/>
  <c r="C12" i="1"/>
  <c r="C11" i="1"/>
  <c r="H12" i="1" l="1"/>
  <c r="G12" i="1"/>
  <c r="F12" i="1"/>
  <c r="E12" i="1"/>
  <c r="G12" i="2"/>
  <c r="F12" i="2"/>
  <c r="E12" i="2"/>
  <c r="E30" i="1" l="1"/>
  <c r="E10" i="1" l="1"/>
  <c r="E23" i="3" l="1"/>
  <c r="C27" i="1"/>
  <c r="E27" i="1" s="1"/>
  <c r="E11" i="1"/>
  <c r="H10" i="1"/>
  <c r="G10" i="1"/>
  <c r="F10" i="1"/>
  <c r="C31" i="1"/>
  <c r="E31" i="1" s="1"/>
  <c r="F11" i="1" l="1"/>
  <c r="G11" i="1"/>
  <c r="H11" i="1" l="1"/>
  <c r="G10" i="2" l="1"/>
  <c r="C16" i="2" l="1"/>
  <c r="F10" i="2" l="1"/>
  <c r="H10" i="2"/>
  <c r="E10" i="2"/>
  <c r="I21" i="1"/>
  <c r="E25" i="3"/>
  <c r="E13" i="3"/>
  <c r="I7" i="1" l="1"/>
  <c r="E20" i="3" l="1"/>
  <c r="I21" i="2"/>
  <c r="I14" i="2"/>
  <c r="I7" i="2"/>
  <c r="C27" i="2"/>
  <c r="C23" i="2"/>
  <c r="G11" i="2"/>
  <c r="E27" i="3"/>
  <c r="E26" i="3"/>
  <c r="E22" i="3"/>
  <c r="E18" i="3"/>
  <c r="E16" i="3"/>
  <c r="E15" i="3"/>
  <c r="E14" i="3"/>
  <c r="E11" i="3"/>
  <c r="E10" i="3"/>
  <c r="I14" i="1"/>
  <c r="C23" i="1"/>
  <c r="E23" i="1" s="1"/>
  <c r="C16" i="1"/>
  <c r="F13" i="2" l="1"/>
  <c r="G13" i="2"/>
  <c r="E13" i="2"/>
  <c r="E23" i="2"/>
  <c r="G14" i="2"/>
  <c r="E14" i="2"/>
  <c r="E27" i="2"/>
  <c r="H13" i="1"/>
  <c r="G13" i="1"/>
  <c r="F13" i="1"/>
  <c r="E13" i="1"/>
  <c r="E14" i="1"/>
  <c r="H14" i="1"/>
  <c r="G14" i="1"/>
  <c r="F14" i="1"/>
  <c r="F11" i="2"/>
  <c r="H11" i="2"/>
  <c r="H15" i="2" s="1"/>
  <c r="E11" i="2"/>
  <c r="F14" i="2"/>
  <c r="H15" i="1" l="1"/>
  <c r="H16" i="1" s="1"/>
  <c r="H16" i="2"/>
  <c r="E15" i="2"/>
  <c r="E16" i="2" s="1"/>
  <c r="E17" i="2" s="1"/>
  <c r="E28" i="2" s="1"/>
  <c r="G15" i="2"/>
  <c r="G16" i="2" s="1"/>
  <c r="E15" i="1"/>
  <c r="F15" i="2"/>
  <c r="F16" i="2" s="1"/>
  <c r="G15" i="1"/>
  <c r="G16" i="1" s="1"/>
  <c r="G17" i="1" s="1"/>
  <c r="F15" i="1"/>
  <c r="G17" i="2" l="1"/>
  <c r="G28" i="2" s="1"/>
  <c r="E24" i="2"/>
  <c r="F17" i="2"/>
  <c r="F24" i="2" s="1"/>
  <c r="E16" i="1"/>
  <c r="E17" i="1" s="1"/>
  <c r="E24" i="1" s="1"/>
  <c r="G28" i="1"/>
  <c r="G24" i="1"/>
  <c r="F16" i="1"/>
  <c r="F17" i="1" s="1"/>
  <c r="H17" i="2"/>
  <c r="H17" i="1"/>
  <c r="G32" i="1"/>
  <c r="G24" i="2" l="1"/>
  <c r="F28" i="2"/>
  <c r="E32" i="1"/>
  <c r="E28" i="1"/>
  <c r="F32" i="1"/>
  <c r="F28" i="1"/>
  <c r="F24" i="1"/>
  <c r="H24" i="1"/>
  <c r="H28" i="1"/>
  <c r="H28" i="2"/>
  <c r="H24" i="2"/>
  <c r="H32" i="1"/>
</calcChain>
</file>

<file path=xl/sharedStrings.xml><?xml version="1.0" encoding="utf-8"?>
<sst xmlns="http://schemas.openxmlformats.org/spreadsheetml/2006/main" count="124" uniqueCount="98">
  <si>
    <r>
      <rPr>
        <b/>
        <sz val="8"/>
        <color theme="1"/>
        <rFont val="Arial"/>
        <family val="2"/>
      </rPr>
      <t>Achtung:</t>
    </r>
    <r>
      <rPr>
        <sz val="8"/>
        <color theme="1"/>
        <rFont val="Arial"/>
        <family val="2"/>
      </rPr>
      <t xml:space="preserve">
Kopf- und Blockstände sind nur bei größeren Flächen möglich!
Spesen, Personal- und Transportkosten können von uns nicht kallkuliert werden.
</t>
    </r>
    <r>
      <rPr>
        <b/>
        <sz val="8"/>
        <color theme="1"/>
        <rFont val="Arial"/>
        <family val="2"/>
      </rPr>
      <t>Mindeststandgröße sind 9 m²</t>
    </r>
    <r>
      <rPr>
        <sz val="8"/>
        <color theme="1"/>
        <rFont val="Arial"/>
        <family val="2"/>
      </rPr>
      <t xml:space="preserve"> (s. Punkt 6 Besondere Teilnahmebedingungen)
</t>
    </r>
    <r>
      <rPr>
        <b/>
        <sz val="8"/>
        <color theme="1"/>
        <rFont val="Arial"/>
        <family val="2"/>
      </rPr>
      <t>Die Preiskalkulation ist unverbindlich und alle Angaben ohne Gewähr.</t>
    </r>
    <r>
      <rPr>
        <sz val="8"/>
        <color theme="1"/>
        <rFont val="Arial"/>
        <family val="2"/>
      </rPr>
      <t xml:space="preserve">
</t>
    </r>
  </si>
  <si>
    <t>Standfläche in m²</t>
  </si>
  <si>
    <t>Anzahl Mitaussteller</t>
  </si>
  <si>
    <t>Mehrwertsteuer</t>
  </si>
  <si>
    <t>22.-24. Oktober 2024</t>
  </si>
  <si>
    <t>Bitte Auswahl treffen</t>
  </si>
  <si>
    <t>Aussteller aus Deutschland 19% ; Andere 0%</t>
  </si>
  <si>
    <t>Preiskalkulation</t>
  </si>
  <si>
    <r>
      <t>Reihenstand</t>
    </r>
    <r>
      <rPr>
        <sz val="8"/>
        <color theme="1"/>
        <rFont val="Arial"/>
        <family val="2"/>
      </rPr>
      <t xml:space="preserve"> 
bis 30m² 380 €/m² (jeder zusätzliche m² 235 €/m²)</t>
    </r>
  </si>
  <si>
    <r>
      <t>Eckstand</t>
    </r>
    <r>
      <rPr>
        <sz val="8"/>
        <color theme="1"/>
        <rFont val="Arial"/>
        <family val="2"/>
      </rPr>
      <t xml:space="preserve">  
bis 30m² 380 €/m² (jeder zusätzliche m² 260 €/m²)</t>
    </r>
  </si>
  <si>
    <r>
      <t xml:space="preserve">Kopfstand  </t>
    </r>
    <r>
      <rPr>
        <sz val="8"/>
        <color theme="1"/>
        <rFont val="Arial"/>
        <family val="2"/>
      </rPr>
      <t xml:space="preserve"> 
bis 30m² 380 €/m² (jeder zusätzliche m² 293 €/m²)</t>
    </r>
  </si>
  <si>
    <r>
      <t xml:space="preserve">Blockstand  </t>
    </r>
    <r>
      <rPr>
        <sz val="8"/>
        <color theme="1"/>
        <rFont val="Arial"/>
        <family val="2"/>
      </rPr>
      <t xml:space="preserve"> 
bis 30m² 380 €/m² (jeder zusätzliche m² 318 €/m²)</t>
    </r>
  </si>
  <si>
    <t>Mietpreis für Standfläche</t>
  </si>
  <si>
    <t>Mitausstellergebühr</t>
  </si>
  <si>
    <t>Marketing-Services</t>
  </si>
  <si>
    <t>Stück</t>
  </si>
  <si>
    <t>Company &amp; Produkt Paket</t>
  </si>
  <si>
    <t>AUMA-Beitrag</t>
  </si>
  <si>
    <t>pro m²</t>
  </si>
  <si>
    <t>www.auma.de</t>
  </si>
  <si>
    <r>
      <t>Entsorgungsservice Laufzeit</t>
    </r>
    <r>
      <rPr>
        <sz val="8"/>
        <color theme="1"/>
        <rFont val="Arial"/>
        <family val="2"/>
      </rPr>
      <t xml:space="preserve"> (bis zu einer max. Fläche von 500m²)</t>
    </r>
  </si>
  <si>
    <r>
      <rPr>
        <sz val="10"/>
        <color theme="1"/>
        <rFont val="Arial"/>
        <family val="2"/>
      </rPr>
      <t>Gesamtbetrag Beteiligung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ohne Standbau/netto</t>
    </r>
  </si>
  <si>
    <t>+ Mehrwertsteuer</t>
  </si>
  <si>
    <t>Mwst.</t>
  </si>
  <si>
    <r>
      <t xml:space="preserve">Gesamtbetrag Beteiligung </t>
    </r>
    <r>
      <rPr>
        <sz val="8"/>
        <color theme="1"/>
        <rFont val="Arial"/>
        <family val="2"/>
      </rPr>
      <t>ohne Standbau/brutto</t>
    </r>
  </si>
  <si>
    <r>
      <t>Beispiele mit Miet-Komplettständen</t>
    </r>
    <r>
      <rPr>
        <sz val="8"/>
        <color theme="1"/>
        <rFont val="Arial"/>
        <family val="2"/>
      </rPr>
      <t>*</t>
    </r>
  </si>
  <si>
    <t>Komplettpreise inkl. Strom bis 3kw und Verbrauch und weiteren Leistungen
Aufträge, die nach dem 01.10.2024 eingehen, werden mit einem Expresszuschlag in Höhe von 25% berechnet - mindestens jedoch EUR 10 je Auftrag.</t>
  </si>
  <si>
    <t>www.standkonfigurator.de</t>
  </si>
  <si>
    <r>
      <t xml:space="preserve">HELIOS </t>
    </r>
    <r>
      <rPr>
        <sz val="10"/>
        <color theme="1"/>
        <rFont val="Arial"/>
        <family val="2"/>
      </rPr>
      <t xml:space="preserve">netto </t>
    </r>
    <r>
      <rPr>
        <sz val="8"/>
        <color theme="1"/>
        <rFont val="Arial"/>
        <family val="2"/>
      </rPr>
      <t>(Mindestgröße 15m²)</t>
    </r>
  </si>
  <si>
    <r>
      <t xml:space="preserve">Gesamtbetrag Beteiligung </t>
    </r>
    <r>
      <rPr>
        <sz val="8"/>
        <color theme="1"/>
        <rFont val="Arial"/>
        <family val="2"/>
      </rPr>
      <t>mit Standbau/brutto</t>
    </r>
  </si>
  <si>
    <r>
      <t>TRITON</t>
    </r>
    <r>
      <rPr>
        <sz val="10"/>
        <color theme="1"/>
        <rFont val="Arial"/>
        <family val="2"/>
      </rPr>
      <t xml:space="preserve"> netto </t>
    </r>
    <r>
      <rPr>
        <sz val="8"/>
        <color theme="1"/>
        <rFont val="Arial"/>
        <family val="2"/>
      </rPr>
      <t>(Mindestgröße 9m²)</t>
    </r>
  </si>
  <si>
    <r>
      <rPr>
        <b/>
        <sz val="10"/>
        <color theme="1"/>
        <rFont val="Arial"/>
        <family val="2"/>
      </rPr>
      <t xml:space="preserve">THETYS </t>
    </r>
    <r>
      <rPr>
        <sz val="10"/>
        <color theme="1"/>
        <rFont val="Arial"/>
        <family val="2"/>
      </rPr>
      <t xml:space="preserve">netto </t>
    </r>
    <r>
      <rPr>
        <sz val="8"/>
        <color theme="1"/>
        <rFont val="Arial"/>
        <family val="2"/>
      </rPr>
      <t>(Mindestgröße 12m²)</t>
    </r>
  </si>
  <si>
    <t>* Bitten bestellen Sie Ihren Miet-Komplettstand über das Standbauformular "Form C" oder unter www.standkonfigurator.de</t>
  </si>
  <si>
    <r>
      <rPr>
        <b/>
        <sz val="8"/>
        <rFont val="Arial"/>
        <family val="2"/>
      </rPr>
      <t>Attention:</t>
    </r>
    <r>
      <rPr>
        <sz val="8"/>
        <rFont val="Arial"/>
        <family val="2"/>
      </rPr>
      <t xml:space="preserve">
Peninsula and island stands are only available for larger stand spaces!
Costs of staff, transportation and extra costs like advertisements can not be calculated with this sheet!
</t>
    </r>
    <r>
      <rPr>
        <b/>
        <sz val="8"/>
        <rFont val="Arial"/>
        <family val="2"/>
      </rPr>
      <t>Minimum stand size: 9 sqm</t>
    </r>
    <r>
      <rPr>
        <sz val="8"/>
        <rFont val="Arial"/>
        <family val="2"/>
      </rPr>
      <t xml:space="preserve"> (see item 6 of the Special Conditions for Participation)
</t>
    </r>
    <r>
      <rPr>
        <b/>
        <sz val="8"/>
        <rFont val="Arial"/>
        <family val="2"/>
      </rPr>
      <t>The calculation is not binding and no responsibility accepted for errors!</t>
    </r>
  </si>
  <si>
    <t>Stand space in sqm</t>
  </si>
  <si>
    <t>number of co-exhibitors</t>
  </si>
  <si>
    <t>value added tax</t>
  </si>
  <si>
    <t>7 - 9 October 2025</t>
  </si>
  <si>
    <t>Please select</t>
  </si>
  <si>
    <t>exhibitors from Germany 19%; others 0%</t>
  </si>
  <si>
    <t>Calculation</t>
  </si>
  <si>
    <r>
      <t>In-line stand</t>
    </r>
    <r>
      <rPr>
        <sz val="8"/>
        <rFont val="Arial"/>
        <family val="2"/>
      </rPr>
      <t xml:space="preserve"> 
up to 30 sqm 395 €/m² (each additional sqm 247 €/sqm)</t>
    </r>
  </si>
  <si>
    <r>
      <rPr>
        <b/>
        <sz val="10"/>
        <rFont val="Arial"/>
        <family val="2"/>
      </rPr>
      <t xml:space="preserve">Corner stand
</t>
    </r>
    <r>
      <rPr>
        <sz val="8"/>
        <rFont val="Arial"/>
        <family val="2"/>
      </rPr>
      <t>up to 30 sqm 395 €/m² (each additional sqm 275 €/sqm)</t>
    </r>
  </si>
  <si>
    <r>
      <t xml:space="preserve">Peninsula stand
</t>
    </r>
    <r>
      <rPr>
        <sz val="8"/>
        <rFont val="Arial"/>
        <family val="2"/>
      </rPr>
      <t>up to 30 sqm 395 €/m² (each additional sqm 310 €/sqm)</t>
    </r>
  </si>
  <si>
    <r>
      <t xml:space="preserve">Island stand 
</t>
    </r>
    <r>
      <rPr>
        <sz val="8"/>
        <rFont val="Arial"/>
        <family val="2"/>
      </rPr>
      <t>up to 30 sqm 395 €/m² (each additional sqm 337 €/sqm)</t>
    </r>
  </si>
  <si>
    <t>Rental fee for stand space</t>
  </si>
  <si>
    <t>co-exhibitor fee</t>
  </si>
  <si>
    <t>Marketing services</t>
  </si>
  <si>
    <t>Pcs</t>
  </si>
  <si>
    <t>Company &amp; Product package</t>
  </si>
  <si>
    <t>AUMA-contribution</t>
  </si>
  <si>
    <t>per sqm</t>
  </si>
  <si>
    <r>
      <t>Waste disposal service during the event</t>
    </r>
    <r>
      <rPr>
        <sz val="8"/>
        <rFont val="Arial"/>
        <family val="2"/>
      </rPr>
      <t xml:space="preserve"> (up to an area of 500m²)</t>
    </r>
  </si>
  <si>
    <r>
      <rPr>
        <sz val="10"/>
        <rFont val="Arial"/>
        <family val="2"/>
      </rPr>
      <t xml:space="preserve">Total investment </t>
    </r>
    <r>
      <rPr>
        <sz val="8"/>
        <rFont val="Arial"/>
        <family val="2"/>
      </rPr>
      <t>without stand construction/net</t>
    </r>
  </si>
  <si>
    <t>+ Value added tax</t>
  </si>
  <si>
    <t>VAT</t>
  </si>
  <si>
    <r>
      <t xml:space="preserve">Total investment </t>
    </r>
    <r>
      <rPr>
        <sz val="8"/>
        <rFont val="Arial"/>
        <family val="2"/>
      </rPr>
      <t>without stand construction/gross</t>
    </r>
  </si>
  <si>
    <r>
      <t>Example with Complete rental stand</t>
    </r>
    <r>
      <rPr>
        <sz val="10"/>
        <rFont val="Arial"/>
        <family val="2"/>
      </rPr>
      <t>*</t>
    </r>
  </si>
  <si>
    <r>
      <t>Complete price incl. power supply up to 3kw and consumption and further services</t>
    </r>
    <r>
      <rPr>
        <sz val="8"/>
        <color theme="1"/>
        <rFont val="Arial"/>
        <family val="2"/>
      </rPr>
      <t xml:space="preserve">
Orders received </t>
    </r>
    <r>
      <rPr>
        <b/>
        <sz val="8"/>
        <color theme="1"/>
        <rFont val="Arial"/>
        <family val="2"/>
      </rPr>
      <t>later than the 7 September 2025</t>
    </r>
    <r>
      <rPr>
        <sz val="8"/>
        <color theme="1"/>
        <rFont val="Arial"/>
        <family val="2"/>
      </rPr>
      <t xml:space="preserve"> will</t>
    </r>
    <r>
      <rPr>
        <sz val="8"/>
        <rFont val="Arial"/>
        <family val="2"/>
      </rPr>
      <t xml:space="preserve"> be billed an express surcharge of 25%, subject to a minimum surcharge of EUR 10 per order.</t>
    </r>
  </si>
  <si>
    <r>
      <t xml:space="preserve">HELIOS </t>
    </r>
    <r>
      <rPr>
        <sz val="10"/>
        <rFont val="Arial"/>
        <family val="2"/>
      </rPr>
      <t xml:space="preserve">net </t>
    </r>
    <r>
      <rPr>
        <sz val="8"/>
        <rFont val="Arial"/>
        <family val="2"/>
      </rPr>
      <t>(Minimum stand space 15sqm)</t>
    </r>
  </si>
  <si>
    <r>
      <t xml:space="preserve">Total investment </t>
    </r>
    <r>
      <rPr>
        <sz val="8"/>
        <rFont val="Arial"/>
        <family val="2"/>
      </rPr>
      <t>with stand construction/gross</t>
    </r>
    <r>
      <rPr>
        <b/>
        <sz val="10"/>
        <rFont val="Arial"/>
        <family val="2"/>
      </rPr>
      <t/>
    </r>
  </si>
  <si>
    <r>
      <t xml:space="preserve">TRITON </t>
    </r>
    <r>
      <rPr>
        <sz val="10"/>
        <rFont val="Arial"/>
        <family val="2"/>
      </rPr>
      <t xml:space="preserve">net </t>
    </r>
    <r>
      <rPr>
        <sz val="8"/>
        <rFont val="Arial"/>
        <family val="2"/>
      </rPr>
      <t>(Minimum stand space 9sqm)</t>
    </r>
  </si>
  <si>
    <t>* Please order your complete rental stand with the stand construction "form C" or at www.standconfigurator.com</t>
  </si>
  <si>
    <t>-auswählen-</t>
  </si>
  <si>
    <t>-choose-</t>
  </si>
  <si>
    <t>Reihenstand (1 Seite offen) EUR 247/m²</t>
  </si>
  <si>
    <t>Eckstand (2 Seiten offen) EUR 275/m²</t>
  </si>
  <si>
    <t>Reihenstand</t>
  </si>
  <si>
    <t>Kopstand (3 Seiten offen) EUR 310/m²</t>
  </si>
  <si>
    <t>Eckstand</t>
  </si>
  <si>
    <t>Blockstand (4 Seiten offen) EUR 337/m²</t>
  </si>
  <si>
    <t>Kopfstand</t>
  </si>
  <si>
    <t>Blockstand</t>
  </si>
  <si>
    <t>Entsorgungsservice Laufzeit</t>
  </si>
  <si>
    <t>Company &amp; Product Paket</t>
  </si>
  <si>
    <t>HELIOS</t>
  </si>
  <si>
    <t>TRITON</t>
  </si>
  <si>
    <t xml:space="preserve">THETYS </t>
  </si>
  <si>
    <t>Veranstaltungswebseite</t>
  </si>
  <si>
    <t>www.itsa365.de/anmeldung</t>
  </si>
  <si>
    <t>www.itsa365.de/application</t>
  </si>
  <si>
    <t>AUMA</t>
  </si>
  <si>
    <t>www.auma.de/en/</t>
  </si>
  <si>
    <t>Standkonfigurator</t>
  </si>
  <si>
    <r>
      <rPr>
        <sz val="10"/>
        <rFont val="Arial"/>
        <family val="2"/>
      </rPr>
      <t xml:space="preserve">weitere Miet-Komplettstände: </t>
    </r>
    <r>
      <rPr>
        <u/>
        <sz val="10"/>
        <color indexed="12"/>
        <rFont val="Arial"/>
        <family val="2"/>
      </rPr>
      <t>www.standkonfigurator.de</t>
    </r>
  </si>
  <si>
    <r>
      <rPr>
        <sz val="10"/>
        <rFont val="Arial"/>
        <family val="2"/>
      </rPr>
      <t xml:space="preserve">more complete rental stands: </t>
    </r>
    <r>
      <rPr>
        <u/>
        <sz val="10"/>
        <color indexed="12"/>
        <rFont val="Arial"/>
        <family val="2"/>
      </rPr>
      <t>www.standconfigurator.com</t>
    </r>
  </si>
  <si>
    <t>ja</t>
  </si>
  <si>
    <t>yes</t>
  </si>
  <si>
    <t>nein</t>
  </si>
  <si>
    <t>no</t>
  </si>
  <si>
    <t>Veranstaltungsname 1</t>
  </si>
  <si>
    <t>Veranstaltungsname 2</t>
  </si>
  <si>
    <t>JUNO</t>
  </si>
  <si>
    <t>PALLAS</t>
  </si>
  <si>
    <t>MARS</t>
  </si>
  <si>
    <t>MERKUR</t>
  </si>
  <si>
    <t xml:space="preserve">ERDE </t>
  </si>
  <si>
    <t>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</si>
</sst>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29">
    <font>
      <sz val="10"/>
      <name val="Arial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8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C1E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 wrapText="1"/>
      <protection hidden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0" fillId="2" borderId="7" xfId="0" applyFill="1" applyBorder="1"/>
    <xf numFmtId="0" fontId="9" fillId="2" borderId="0" xfId="1" applyFill="1" applyBorder="1" applyAlignment="1" applyProtection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44" fontId="3" fillId="2" borderId="0" xfId="3" applyFont="1" applyFill="1"/>
    <xf numFmtId="44" fontId="0" fillId="0" borderId="0" xfId="3" applyFont="1"/>
    <xf numFmtId="0" fontId="3" fillId="2" borderId="12" xfId="0" applyFont="1" applyFill="1" applyBorder="1" applyAlignment="1" applyProtection="1">
      <alignment horizontal="center" vertical="center" textRotation="45" wrapText="1"/>
      <protection hidden="1"/>
    </xf>
    <xf numFmtId="0" fontId="3" fillId="4" borderId="13" xfId="0" applyFont="1" applyFill="1" applyBorder="1" applyAlignment="1" applyProtection="1">
      <alignment horizontal="center" vertical="center" textRotation="45" wrapText="1"/>
      <protection hidden="1"/>
    </xf>
    <xf numFmtId="0" fontId="3" fillId="5" borderId="11" xfId="0" applyFont="1" applyFill="1" applyBorder="1" applyAlignment="1" applyProtection="1">
      <alignment horizontal="center" vertical="center" textRotation="45" wrapText="1"/>
      <protection hidden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/>
    </xf>
    <xf numFmtId="9" fontId="0" fillId="0" borderId="0" xfId="2" applyFont="1" applyAlignment="1">
      <alignment horizontal="right" vertical="top"/>
    </xf>
    <xf numFmtId="44" fontId="0" fillId="0" borderId="0" xfId="3" applyFont="1" applyAlignment="1">
      <alignment horizontal="right" vertical="top"/>
    </xf>
    <xf numFmtId="0" fontId="3" fillId="2" borderId="0" xfId="0" applyFont="1" applyFill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4" fontId="14" fillId="3" borderId="1" xfId="3" applyFont="1" applyFill="1" applyBorder="1" applyAlignment="1" applyProtection="1">
      <protection hidden="1"/>
    </xf>
    <xf numFmtId="44" fontId="14" fillId="4" borderId="1" xfId="3" applyFont="1" applyFill="1" applyBorder="1" applyAlignment="1" applyProtection="1">
      <protection hidden="1"/>
    </xf>
    <xf numFmtId="44" fontId="14" fillId="5" borderId="1" xfId="3" applyFont="1" applyFill="1" applyBorder="1" applyAlignment="1" applyProtection="1">
      <protection hidden="1"/>
    </xf>
    <xf numFmtId="44" fontId="14" fillId="2" borderId="1" xfId="3" applyFont="1" applyFill="1" applyBorder="1" applyAlignment="1" applyProtection="1">
      <protection hidden="1"/>
    </xf>
    <xf numFmtId="44" fontId="13" fillId="2" borderId="16" xfId="3" applyFont="1" applyFill="1" applyBorder="1" applyAlignment="1" applyProtection="1">
      <protection hidden="1"/>
    </xf>
    <xf numFmtId="44" fontId="13" fillId="3" borderId="16" xfId="3" applyFont="1" applyFill="1" applyBorder="1" applyAlignment="1" applyProtection="1">
      <protection hidden="1"/>
    </xf>
    <xf numFmtId="44" fontId="13" fillId="4" borderId="16" xfId="3" applyFont="1" applyFill="1" applyBorder="1" applyAlignment="1" applyProtection="1">
      <protection hidden="1"/>
    </xf>
    <xf numFmtId="44" fontId="13" fillId="5" borderId="16" xfId="3" applyFont="1" applyFill="1" applyBorder="1" applyAlignment="1" applyProtection="1">
      <protection hidden="1"/>
    </xf>
    <xf numFmtId="44" fontId="13" fillId="2" borderId="0" xfId="3" applyFont="1" applyFill="1" applyBorder="1" applyAlignment="1" applyProtection="1">
      <protection hidden="1"/>
    </xf>
    <xf numFmtId="44" fontId="13" fillId="6" borderId="0" xfId="3" applyFont="1" applyFill="1" applyBorder="1" applyAlignment="1" applyProtection="1">
      <protection hidden="1"/>
    </xf>
    <xf numFmtId="44" fontId="13" fillId="0" borderId="16" xfId="3" applyFont="1" applyFill="1" applyBorder="1" applyAlignment="1" applyProtection="1">
      <protection hidden="1"/>
    </xf>
    <xf numFmtId="7" fontId="13" fillId="0" borderId="0" xfId="3" applyNumberFormat="1" applyFont="1" applyFill="1" applyBorder="1" applyAlignment="1" applyProtection="1">
      <alignment horizontal="center"/>
      <protection hidden="1"/>
    </xf>
    <xf numFmtId="0" fontId="9" fillId="0" borderId="0" xfId="1" applyAlignment="1" applyProtection="1">
      <alignment horizontal="left" vertical="top"/>
    </xf>
    <xf numFmtId="0" fontId="1" fillId="0" borderId="0" xfId="0" applyFont="1"/>
    <xf numFmtId="0" fontId="0" fillId="5" borderId="0" xfId="0" applyFill="1"/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7" borderId="0" xfId="1" applyFill="1" applyAlignment="1" applyProtection="1">
      <alignment horizontal="right" vertical="center"/>
    </xf>
    <xf numFmtId="0" fontId="9" fillId="7" borderId="0" xfId="1" applyFill="1" applyAlignment="1" applyProtection="1">
      <alignment horizontal="right" vertical="top"/>
    </xf>
    <xf numFmtId="0" fontId="1" fillId="0" borderId="0" xfId="0" quotePrefix="1" applyFont="1" applyAlignment="1">
      <alignment horizontal="right" vertical="top"/>
    </xf>
    <xf numFmtId="0" fontId="3" fillId="0" borderId="3" xfId="4" applyFont="1" applyBorder="1" applyAlignment="1" applyProtection="1">
      <alignment horizontal="left"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1" fillId="0" borderId="0" xfId="4" quotePrefix="1" applyAlignment="1" applyProtection="1">
      <alignment horizontal="left" vertical="center"/>
      <protection hidden="1"/>
    </xf>
    <xf numFmtId="0" fontId="1" fillId="6" borderId="0" xfId="4" quotePrefix="1" applyFill="1" applyAlignment="1" applyProtection="1">
      <alignment horizontal="left" vertical="center"/>
      <protection hidden="1"/>
    </xf>
    <xf numFmtId="0" fontId="3" fillId="6" borderId="0" xfId="0" applyFont="1" applyFill="1" applyProtection="1">
      <protection hidden="1"/>
    </xf>
    <xf numFmtId="0" fontId="1" fillId="2" borderId="9" xfId="4" applyFill="1" applyBorder="1" applyAlignment="1" applyProtection="1">
      <alignment vertical="center"/>
      <protection hidden="1"/>
    </xf>
    <xf numFmtId="0" fontId="1" fillId="2" borderId="0" xfId="4" quotePrefix="1" applyFill="1" applyAlignment="1" applyProtection="1">
      <alignment vertical="center"/>
      <protection hidden="1"/>
    </xf>
    <xf numFmtId="44" fontId="0" fillId="0" borderId="0" xfId="3" applyFont="1" applyFill="1" applyBorder="1" applyAlignment="1">
      <alignment horizontal="right" vertical="top"/>
    </xf>
    <xf numFmtId="44" fontId="0" fillId="0" borderId="0" xfId="3" applyFont="1" applyFill="1" applyBorder="1"/>
    <xf numFmtId="0" fontId="3" fillId="6" borderId="0" xfId="0" applyFont="1" applyFill="1" applyAlignment="1">
      <alignment horizontal="left" vertical="top"/>
    </xf>
    <xf numFmtId="0" fontId="3" fillId="6" borderId="0" xfId="0" applyFont="1" applyFill="1"/>
    <xf numFmtId="0" fontId="0" fillId="6" borderId="0" xfId="0" applyFill="1"/>
    <xf numFmtId="0" fontId="3" fillId="9" borderId="0" xfId="0" applyFont="1" applyFill="1"/>
    <xf numFmtId="44" fontId="14" fillId="2" borderId="1" xfId="3" applyFont="1" applyFill="1" applyBorder="1" applyAlignment="1" applyProtection="1">
      <alignment vertical="center"/>
      <protection hidden="1"/>
    </xf>
    <xf numFmtId="44" fontId="14" fillId="3" borderId="1" xfId="3" applyFont="1" applyFill="1" applyBorder="1" applyAlignment="1" applyProtection="1">
      <alignment vertical="center"/>
      <protection hidden="1"/>
    </xf>
    <xf numFmtId="44" fontId="14" fillId="4" borderId="1" xfId="3" applyFont="1" applyFill="1" applyBorder="1" applyAlignment="1" applyProtection="1">
      <alignment vertical="center"/>
      <protection hidden="1"/>
    </xf>
    <xf numFmtId="44" fontId="14" fillId="5" borderId="1" xfId="3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Protection="1">
      <protection hidden="1"/>
    </xf>
    <xf numFmtId="0" fontId="10" fillId="3" borderId="11" xfId="0" applyFont="1" applyFill="1" applyBorder="1" applyAlignment="1" applyProtection="1">
      <alignment horizontal="center" vertical="center" textRotation="45" wrapText="1"/>
      <protection hidden="1"/>
    </xf>
    <xf numFmtId="0" fontId="1" fillId="0" borderId="0" xfId="0" applyFont="1" applyAlignment="1">
      <alignment horizontal="right" vertical="top"/>
    </xf>
    <xf numFmtId="44" fontId="0" fillId="0" borderId="0" xfId="3" applyFont="1" applyFill="1"/>
    <xf numFmtId="0" fontId="0" fillId="0" borderId="0" xfId="0" quotePrefix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top"/>
    </xf>
    <xf numFmtId="44" fontId="1" fillId="0" borderId="0" xfId="3" applyFont="1" applyAlignment="1">
      <alignment horizontal="center" vertical="top"/>
    </xf>
    <xf numFmtId="0" fontId="5" fillId="2" borderId="0" xfId="0" quotePrefix="1" applyFont="1" applyFill="1" applyAlignment="1" applyProtection="1">
      <alignment vertical="center"/>
      <protection hidden="1"/>
    </xf>
    <xf numFmtId="44" fontId="14" fillId="3" borderId="15" xfId="3" applyFont="1" applyFill="1" applyBorder="1" applyAlignment="1" applyProtection="1">
      <alignment vertical="center"/>
      <protection hidden="1"/>
    </xf>
    <xf numFmtId="44" fontId="14" fillId="2" borderId="15" xfId="3" applyFont="1" applyFill="1" applyBorder="1" applyAlignment="1" applyProtection="1">
      <alignment vertical="center"/>
      <protection hidden="1"/>
    </xf>
    <xf numFmtId="44" fontId="14" fillId="4" borderId="15" xfId="3" applyFont="1" applyFill="1" applyBorder="1" applyAlignment="1" applyProtection="1">
      <alignment vertical="center"/>
      <protection hidden="1"/>
    </xf>
    <xf numFmtId="44" fontId="14" fillId="5" borderId="15" xfId="3" applyFont="1" applyFill="1" applyBorder="1" applyAlignment="1" applyProtection="1">
      <alignment vertical="center"/>
      <protection hidden="1"/>
    </xf>
    <xf numFmtId="44" fontId="14" fillId="6" borderId="1" xfId="3" applyFont="1" applyFill="1" applyBorder="1" applyAlignment="1" applyProtection="1">
      <alignment horizontal="right" vertical="center"/>
      <protection hidden="1"/>
    </xf>
    <xf numFmtId="44" fontId="14" fillId="3" borderId="1" xfId="3" applyFont="1" applyFill="1" applyBorder="1" applyAlignment="1" applyProtection="1">
      <alignment horizontal="right" vertical="center"/>
      <protection hidden="1"/>
    </xf>
    <xf numFmtId="44" fontId="14" fillId="4" borderId="1" xfId="3" applyFont="1" applyFill="1" applyBorder="1" applyAlignment="1" applyProtection="1">
      <alignment horizontal="center" vertical="center"/>
      <protection hidden="1"/>
    </xf>
    <xf numFmtId="44" fontId="14" fillId="5" borderId="1" xfId="3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/>
    </xf>
    <xf numFmtId="0" fontId="16" fillId="2" borderId="0" xfId="0" applyFont="1" applyFill="1"/>
    <xf numFmtId="0" fontId="16" fillId="0" borderId="0" xfId="0" applyFont="1"/>
    <xf numFmtId="10" fontId="16" fillId="0" borderId="0" xfId="0" applyNumberFormat="1" applyFont="1"/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0" xfId="0" quotePrefix="1" applyFont="1" applyFill="1" applyAlignment="1">
      <alignment horizontal="left" vertical="center" indent="2"/>
    </xf>
    <xf numFmtId="0" fontId="16" fillId="2" borderId="5" xfId="1" applyFont="1" applyFill="1" applyBorder="1" applyAlignment="1" applyProtection="1">
      <alignment horizontal="right"/>
    </xf>
    <xf numFmtId="0" fontId="20" fillId="2" borderId="0" xfId="1" applyFont="1" applyFill="1" applyBorder="1" applyAlignment="1" applyProtection="1"/>
    <xf numFmtId="0" fontId="16" fillId="2" borderId="0" xfId="1" applyFont="1" applyFill="1" applyBorder="1" applyAlignment="1" applyProtection="1">
      <alignment horizontal="right"/>
    </xf>
    <xf numFmtId="0" fontId="16" fillId="2" borderId="7" xfId="0" applyFont="1" applyFill="1" applyBorder="1"/>
    <xf numFmtId="0" fontId="16" fillId="0" borderId="5" xfId="1" applyFont="1" applyBorder="1" applyAlignment="1" applyProtection="1"/>
    <xf numFmtId="0" fontId="19" fillId="0" borderId="0" xfId="3" applyNumberFormat="1" applyFont="1" applyFill="1" applyBorder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Protection="1">
      <protection hidden="1"/>
    </xf>
    <xf numFmtId="0" fontId="16" fillId="2" borderId="0" xfId="0" applyFont="1" applyFill="1" applyAlignment="1">
      <alignment horizontal="left" vertical="center"/>
    </xf>
    <xf numFmtId="0" fontId="16" fillId="2" borderId="5" xfId="1" applyFont="1" applyFill="1" applyBorder="1" applyAlignment="1" applyProtection="1">
      <alignment horizontal="left" vertical="center"/>
      <protection hidden="1"/>
    </xf>
    <xf numFmtId="0" fontId="16" fillId="2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0" xfId="1" applyFont="1" applyFill="1" applyBorder="1" applyAlignment="1" applyProtection="1">
      <alignment horizontal="left" vertical="center"/>
      <protection hidden="1"/>
    </xf>
    <xf numFmtId="44" fontId="18" fillId="2" borderId="9" xfId="3" applyFont="1" applyFill="1" applyBorder="1" applyAlignment="1" applyProtection="1">
      <alignment horizontal="right"/>
      <protection hidden="1"/>
    </xf>
    <xf numFmtId="44" fontId="18" fillId="2" borderId="0" xfId="3" applyFont="1" applyFill="1" applyBorder="1" applyAlignment="1" applyProtection="1">
      <alignment horizontal="right"/>
      <protection hidden="1"/>
    </xf>
    <xf numFmtId="44" fontId="18" fillId="2" borderId="0" xfId="3" applyFont="1" applyFill="1" applyBorder="1" applyAlignment="1" applyProtection="1">
      <protection hidden="1"/>
    </xf>
    <xf numFmtId="44" fontId="18" fillId="6" borderId="0" xfId="3" applyFont="1" applyFill="1" applyBorder="1" applyAlignment="1" applyProtection="1">
      <protection hidden="1"/>
    </xf>
    <xf numFmtId="0" fontId="20" fillId="2" borderId="0" xfId="1" applyFont="1" applyFill="1" applyBorder="1" applyAlignment="1" applyProtection="1">
      <alignment vertical="center"/>
      <protection hidden="1"/>
    </xf>
    <xf numFmtId="44" fontId="18" fillId="2" borderId="5" xfId="3" applyFont="1" applyFill="1" applyBorder="1" applyAlignment="1" applyProtection="1">
      <alignment horizontal="right"/>
      <protection hidden="1"/>
    </xf>
    <xf numFmtId="44" fontId="18" fillId="2" borderId="5" xfId="3" applyFont="1" applyFill="1" applyBorder="1" applyAlignment="1" applyProtection="1">
      <protection hidden="1"/>
    </xf>
    <xf numFmtId="0" fontId="16" fillId="2" borderId="5" xfId="1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left"/>
      <protection hidden="1"/>
    </xf>
    <xf numFmtId="44" fontId="21" fillId="0" borderId="0" xfId="3" applyFont="1" applyFill="1" applyBorder="1" applyAlignment="1" applyProtection="1">
      <alignment horizontal="right"/>
      <protection hidden="1"/>
    </xf>
    <xf numFmtId="44" fontId="21" fillId="0" borderId="0" xfId="3" applyFont="1" applyFill="1" applyBorder="1" applyAlignment="1" applyProtection="1">
      <protection hidden="1"/>
    </xf>
    <xf numFmtId="0" fontId="16" fillId="2" borderId="5" xfId="0" applyFont="1" applyFill="1" applyBorder="1"/>
    <xf numFmtId="0" fontId="16" fillId="2" borderId="8" xfId="0" applyFont="1" applyFill="1" applyBorder="1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top"/>
    </xf>
    <xf numFmtId="44" fontId="16" fillId="0" borderId="0" xfId="3" applyFont="1" applyFill="1" applyBorder="1" applyAlignment="1">
      <alignment horizontal="right" vertical="top"/>
    </xf>
    <xf numFmtId="0" fontId="16" fillId="0" borderId="0" xfId="0" applyFont="1" applyAlignment="1">
      <alignment horizontal="right" vertical="center"/>
    </xf>
    <xf numFmtId="9" fontId="15" fillId="7" borderId="0" xfId="2" applyFont="1" applyFill="1" applyAlignment="1">
      <alignment horizontal="right" vertical="top"/>
    </xf>
    <xf numFmtId="9" fontId="15" fillId="0" borderId="0" xfId="0" applyNumberFormat="1" applyFont="1" applyAlignment="1">
      <alignment horizontal="right" vertical="center"/>
    </xf>
    <xf numFmtId="0" fontId="15" fillId="10" borderId="12" xfId="0" applyFont="1" applyFill="1" applyBorder="1" applyAlignment="1" applyProtection="1">
      <alignment horizontal="center" vertical="center"/>
      <protection locked="0"/>
    </xf>
    <xf numFmtId="10" fontId="24" fillId="2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left" vertical="top"/>
    </xf>
    <xf numFmtId="0" fontId="22" fillId="2" borderId="0" xfId="0" applyFont="1" applyFill="1" applyProtection="1">
      <protection hidden="1"/>
    </xf>
    <xf numFmtId="44" fontId="26" fillId="2" borderId="0" xfId="3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22" fillId="2" borderId="12" xfId="0" applyFont="1" applyFill="1" applyBorder="1" applyAlignment="1" applyProtection="1">
      <alignment horizontal="center" vertical="center" textRotation="45" wrapText="1"/>
      <protection hidden="1"/>
    </xf>
    <xf numFmtId="0" fontId="22" fillId="3" borderId="11" xfId="0" applyFont="1" applyFill="1" applyBorder="1" applyAlignment="1" applyProtection="1">
      <alignment horizontal="center" vertical="center" textRotation="45" wrapText="1"/>
      <protection hidden="1"/>
    </xf>
    <xf numFmtId="0" fontId="22" fillId="4" borderId="13" xfId="0" applyFont="1" applyFill="1" applyBorder="1" applyAlignment="1" applyProtection="1">
      <alignment horizontal="center" vertical="center" textRotation="45" wrapText="1"/>
      <protection hidden="1"/>
    </xf>
    <xf numFmtId="0" fontId="22" fillId="5" borderId="11" xfId="0" applyFont="1" applyFill="1" applyBorder="1" applyAlignment="1" applyProtection="1">
      <alignment horizontal="center" vertical="center" textRotation="45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/>
    <xf numFmtId="44" fontId="26" fillId="2" borderId="0" xfId="3" applyFont="1" applyFill="1" applyBorder="1" applyAlignment="1" applyProtection="1">
      <alignment horizontal="right"/>
      <protection hidden="1"/>
    </xf>
    <xf numFmtId="44" fontId="26" fillId="2" borderId="15" xfId="3" applyFont="1" applyFill="1" applyBorder="1" applyAlignment="1" applyProtection="1">
      <protection hidden="1"/>
    </xf>
    <xf numFmtId="44" fontId="26" fillId="3" borderId="15" xfId="3" applyFont="1" applyFill="1" applyBorder="1" applyAlignment="1" applyProtection="1">
      <protection hidden="1"/>
    </xf>
    <xf numFmtId="44" fontId="26" fillId="4" borderId="15" xfId="3" applyFont="1" applyFill="1" applyBorder="1" applyAlignment="1" applyProtection="1">
      <protection hidden="1"/>
    </xf>
    <xf numFmtId="0" fontId="15" fillId="2" borderId="7" xfId="0" applyFont="1" applyFill="1" applyBorder="1"/>
    <xf numFmtId="44" fontId="22" fillId="2" borderId="0" xfId="3" applyFont="1" applyFill="1" applyProtection="1"/>
    <xf numFmtId="9" fontId="15" fillId="2" borderId="0" xfId="0" applyNumberFormat="1" applyFont="1" applyFill="1"/>
    <xf numFmtId="0" fontId="15" fillId="0" borderId="0" xfId="0" applyFont="1"/>
    <xf numFmtId="44" fontId="26" fillId="2" borderId="1" xfId="3" applyFont="1" applyFill="1" applyBorder="1" applyAlignment="1" applyProtection="1">
      <protection hidden="1"/>
    </xf>
    <xf numFmtId="44" fontId="26" fillId="3" borderId="1" xfId="3" applyFont="1" applyFill="1" applyBorder="1" applyAlignment="1" applyProtection="1">
      <alignment horizontal="left" vertical="center"/>
      <protection hidden="1"/>
    </xf>
    <xf numFmtId="44" fontId="26" fillId="4" borderId="1" xfId="3" applyFont="1" applyFill="1" applyBorder="1" applyAlignment="1" applyProtection="1">
      <alignment horizontal="left" vertical="center"/>
      <protection hidden="1"/>
    </xf>
    <xf numFmtId="44" fontId="26" fillId="5" borderId="1" xfId="3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44" fontId="26" fillId="2" borderId="0" xfId="3" applyFont="1" applyFill="1" applyBorder="1" applyAlignment="1" applyProtection="1">
      <alignment horizontal="right" vertical="center"/>
      <protection hidden="1"/>
    </xf>
    <xf numFmtId="44" fontId="26" fillId="2" borderId="1" xfId="3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Protection="1">
      <protection hidden="1"/>
    </xf>
    <xf numFmtId="0" fontId="15" fillId="2" borderId="0" xfId="0" quotePrefix="1" applyFont="1" applyFill="1" applyProtection="1">
      <protection hidden="1"/>
    </xf>
    <xf numFmtId="9" fontId="26" fillId="2" borderId="0" xfId="3" applyNumberFormat="1" applyFont="1" applyFill="1" applyBorder="1" applyAlignment="1" applyProtection="1">
      <alignment horizontal="right"/>
      <protection hidden="1"/>
    </xf>
    <xf numFmtId="44" fontId="26" fillId="3" borderId="1" xfId="3" applyFont="1" applyFill="1" applyBorder="1" applyAlignment="1" applyProtection="1">
      <protection hidden="1"/>
    </xf>
    <xf numFmtId="44" fontId="26" fillId="4" borderId="1" xfId="3" applyFont="1" applyFill="1" applyBorder="1" applyAlignment="1" applyProtection="1">
      <protection hidden="1"/>
    </xf>
    <xf numFmtId="44" fontId="26" fillId="5" borderId="1" xfId="3" applyFont="1" applyFill="1" applyBorder="1" applyAlignment="1" applyProtection="1">
      <protection hidden="1"/>
    </xf>
    <xf numFmtId="44" fontId="23" fillId="2" borderId="14" xfId="3" applyFont="1" applyFill="1" applyBorder="1" applyAlignment="1" applyProtection="1">
      <protection hidden="1"/>
    </xf>
    <xf numFmtId="0" fontId="22" fillId="2" borderId="3" xfId="0" applyFont="1" applyFill="1" applyBorder="1" applyProtection="1">
      <protection hidden="1"/>
    </xf>
    <xf numFmtId="44" fontId="23" fillId="2" borderId="3" xfId="3" applyFont="1" applyFill="1" applyBorder="1" applyAlignment="1" applyProtection="1">
      <alignment horizontal="right"/>
      <protection hidden="1"/>
    </xf>
    <xf numFmtId="44" fontId="23" fillId="2" borderId="4" xfId="3" applyFont="1" applyFill="1" applyBorder="1" applyAlignment="1" applyProtection="1">
      <protection hidden="1"/>
    </xf>
    <xf numFmtId="44" fontId="23" fillId="2" borderId="16" xfId="3" applyFont="1" applyFill="1" applyBorder="1" applyAlignment="1" applyProtection="1">
      <protection hidden="1"/>
    </xf>
    <xf numFmtId="44" fontId="23" fillId="3" borderId="16" xfId="3" applyFont="1" applyFill="1" applyBorder="1" applyAlignment="1" applyProtection="1">
      <protection hidden="1"/>
    </xf>
    <xf numFmtId="44" fontId="23" fillId="4" borderId="16" xfId="3" applyFont="1" applyFill="1" applyBorder="1" applyAlignment="1" applyProtection="1">
      <protection hidden="1"/>
    </xf>
    <xf numFmtId="44" fontId="23" fillId="5" borderId="16" xfId="3" applyFont="1" applyFill="1" applyBorder="1" applyAlignment="1" applyProtection="1">
      <protection hidden="1"/>
    </xf>
    <xf numFmtId="0" fontId="24" fillId="2" borderId="0" xfId="0" quotePrefix="1" applyFont="1" applyFill="1" applyAlignment="1" applyProtection="1">
      <alignment vertical="center"/>
      <protection hidden="1"/>
    </xf>
    <xf numFmtId="44" fontId="23" fillId="0" borderId="16" xfId="3" applyFont="1" applyFill="1" applyBorder="1" applyAlignment="1" applyProtection="1">
      <protection hidden="1"/>
    </xf>
    <xf numFmtId="7" fontId="23" fillId="0" borderId="0" xfId="3" applyNumberFormat="1" applyFont="1" applyFill="1" applyBorder="1" applyAlignment="1" applyProtection="1">
      <alignment horizontal="center"/>
      <protection hidden="1"/>
    </xf>
    <xf numFmtId="0" fontId="24" fillId="2" borderId="5" xfId="0" applyFont="1" applyFill="1" applyBorder="1" applyAlignment="1" applyProtection="1">
      <alignment wrapText="1"/>
      <protection hidden="1"/>
    </xf>
    <xf numFmtId="0" fontId="22" fillId="0" borderId="0" xfId="0" applyFont="1" applyAlignment="1" applyProtection="1">
      <alignment horizontal="left"/>
      <protection hidden="1"/>
    </xf>
    <xf numFmtId="44" fontId="26" fillId="0" borderId="0" xfId="3" applyFont="1" applyFill="1" applyBorder="1" applyAlignment="1" applyProtection="1">
      <alignment horizontal="right"/>
      <protection hidden="1"/>
    </xf>
    <xf numFmtId="0" fontId="15" fillId="0" borderId="0" xfId="0" quotePrefix="1" applyFont="1" applyAlignment="1" applyProtection="1">
      <alignment horizontal="left"/>
      <protection hidden="1"/>
    </xf>
    <xf numFmtId="9" fontId="26" fillId="0" borderId="0" xfId="3" applyNumberFormat="1" applyFont="1" applyFill="1" applyBorder="1" applyAlignment="1" applyProtection="1">
      <alignment horizontal="right"/>
      <protection hidden="1"/>
    </xf>
    <xf numFmtId="0" fontId="22" fillId="0" borderId="3" xfId="0" applyFont="1" applyBorder="1" applyAlignment="1" applyProtection="1">
      <alignment horizontal="left"/>
      <protection hidden="1"/>
    </xf>
    <xf numFmtId="44" fontId="26" fillId="0" borderId="3" xfId="3" applyFont="1" applyFill="1" applyBorder="1" applyAlignment="1" applyProtection="1">
      <alignment horizontal="right"/>
      <protection hidden="1"/>
    </xf>
    <xf numFmtId="44" fontId="26" fillId="0" borderId="3" xfId="3" applyFont="1" applyFill="1" applyBorder="1" applyAlignme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44" fontId="23" fillId="0" borderId="3" xfId="3" applyFont="1" applyFill="1" applyBorder="1" applyAlignment="1" applyProtection="1">
      <alignment horizontal="center"/>
      <protection hidden="1"/>
    </xf>
    <xf numFmtId="44" fontId="23" fillId="0" borderId="3" xfId="3" applyFont="1" applyFill="1" applyBorder="1" applyAlignment="1" applyProtection="1">
      <protection hidden="1"/>
    </xf>
    <xf numFmtId="44" fontId="26" fillId="2" borderId="1" xfId="3" applyFont="1" applyFill="1" applyBorder="1" applyAlignment="1" applyProtection="1">
      <alignment horizontal="right"/>
      <protection hidden="1"/>
    </xf>
    <xf numFmtId="44" fontId="26" fillId="3" borderId="1" xfId="3" applyFont="1" applyFill="1" applyBorder="1" applyAlignment="1" applyProtection="1">
      <alignment horizontal="right" vertical="center"/>
      <protection hidden="1"/>
    </xf>
    <xf numFmtId="44" fontId="26" fillId="4" borderId="1" xfId="3" applyFont="1" applyFill="1" applyBorder="1" applyAlignment="1" applyProtection="1">
      <alignment horizontal="right" vertical="center"/>
      <protection hidden="1"/>
    </xf>
    <xf numFmtId="44" fontId="26" fillId="5" borderId="1" xfId="3" applyFont="1" applyFill="1" applyBorder="1" applyAlignment="1" applyProtection="1">
      <alignment horizontal="right" vertical="center"/>
      <protection hidden="1"/>
    </xf>
    <xf numFmtId="44" fontId="23" fillId="2" borderId="17" xfId="3" applyFont="1" applyFill="1" applyBorder="1" applyAlignment="1" applyProtection="1">
      <protection hidden="1"/>
    </xf>
    <xf numFmtId="44" fontId="23" fillId="3" borderId="17" xfId="3" applyFont="1" applyFill="1" applyBorder="1" applyAlignment="1" applyProtection="1">
      <protection hidden="1"/>
    </xf>
    <xf numFmtId="44" fontId="23" fillId="4" borderId="17" xfId="3" applyFont="1" applyFill="1" applyBorder="1" applyAlignment="1" applyProtection="1">
      <protection hidden="1"/>
    </xf>
    <xf numFmtId="44" fontId="23" fillId="5" borderId="17" xfId="3" applyFont="1" applyFill="1" applyBorder="1" applyAlignment="1" applyProtection="1">
      <protection hidden="1"/>
    </xf>
    <xf numFmtId="44" fontId="15" fillId="7" borderId="0" xfId="3" applyFont="1" applyFill="1" applyAlignment="1">
      <alignment horizontal="right" vertical="top"/>
    </xf>
    <xf numFmtId="44" fontId="15" fillId="0" borderId="0" xfId="3" applyFont="1" applyFill="1" applyAlignment="1">
      <alignment horizontal="right" vertical="top"/>
    </xf>
    <xf numFmtId="4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4" fontId="14" fillId="4" borderId="1" xfId="3" applyFont="1" applyFill="1" applyBorder="1" applyAlignment="1" applyProtection="1">
      <alignment horizontal="right" vertical="center"/>
      <protection hidden="1"/>
    </xf>
    <xf numFmtId="44" fontId="14" fillId="5" borderId="1" xfId="3" applyFont="1" applyFill="1" applyBorder="1" applyAlignment="1" applyProtection="1">
      <alignment horizontal="right" vertical="center"/>
      <protection hidden="1"/>
    </xf>
    <xf numFmtId="44" fontId="13" fillId="2" borderId="17" xfId="3" applyFont="1" applyFill="1" applyBorder="1" applyAlignment="1" applyProtection="1">
      <protection hidden="1"/>
    </xf>
    <xf numFmtId="0" fontId="15" fillId="7" borderId="0" xfId="0" quotePrefix="1" applyFont="1" applyFill="1" applyAlignment="1">
      <alignment horizontal="right" vertical="center"/>
    </xf>
    <xf numFmtId="44" fontId="14" fillId="3" borderId="17" xfId="3" applyFont="1" applyFill="1" applyBorder="1" applyAlignment="1" applyProtection="1">
      <protection hidden="1"/>
    </xf>
    <xf numFmtId="44" fontId="14" fillId="4" borderId="17" xfId="3" applyFont="1" applyFill="1" applyBorder="1" applyAlignment="1" applyProtection="1">
      <protection hidden="1"/>
    </xf>
    <xf numFmtId="44" fontId="14" fillId="5" borderId="17" xfId="3" applyFont="1" applyFill="1" applyBorder="1" applyAlignment="1" applyProtection="1">
      <protection hidden="1"/>
    </xf>
    <xf numFmtId="44" fontId="23" fillId="2" borderId="9" xfId="3" applyFont="1" applyFill="1" applyBorder="1" applyAlignment="1" applyProtection="1">
      <alignment horizontal="right"/>
      <protection hidden="1"/>
    </xf>
    <xf numFmtId="44" fontId="23" fillId="2" borderId="0" xfId="3" applyFont="1" applyFill="1" applyBorder="1" applyAlignment="1" applyProtection="1">
      <alignment horizontal="right"/>
      <protection hidden="1"/>
    </xf>
    <xf numFmtId="44" fontId="23" fillId="2" borderId="0" xfId="3" applyFont="1" applyFill="1" applyBorder="1" applyAlignment="1" applyProtection="1">
      <protection hidden="1"/>
    </xf>
    <xf numFmtId="44" fontId="23" fillId="2" borderId="5" xfId="3" applyFont="1" applyFill="1" applyBorder="1" applyAlignment="1" applyProtection="1">
      <alignment horizontal="right"/>
      <protection hidden="1"/>
    </xf>
    <xf numFmtId="44" fontId="23" fillId="2" borderId="5" xfId="3" applyFont="1" applyFill="1" applyBorder="1" applyAlignment="1" applyProtection="1">
      <protection hidden="1"/>
    </xf>
    <xf numFmtId="44" fontId="26" fillId="0" borderId="0" xfId="3" applyFont="1" applyFill="1" applyBorder="1" applyAlignment="1" applyProtection="1">
      <protection hidden="1"/>
    </xf>
    <xf numFmtId="44" fontId="27" fillId="2" borderId="0" xfId="3" applyFont="1" applyFill="1" applyBorder="1" applyAlignment="1" applyProtection="1">
      <protection hidden="1"/>
    </xf>
    <xf numFmtId="44" fontId="14" fillId="0" borderId="0" xfId="3" applyFont="1" applyFill="1" applyBorder="1" applyAlignment="1" applyProtection="1">
      <alignment horizontal="right"/>
      <protection hidden="1"/>
    </xf>
    <xf numFmtId="44" fontId="1" fillId="7" borderId="0" xfId="3" applyFont="1" applyFill="1" applyAlignment="1">
      <alignment horizontal="right" vertical="top"/>
    </xf>
    <xf numFmtId="44" fontId="26" fillId="6" borderId="0" xfId="3" applyFont="1" applyFill="1" applyBorder="1" applyAlignment="1" applyProtection="1">
      <alignment horizontal="right"/>
      <protection hidden="1"/>
    </xf>
    <xf numFmtId="44" fontId="26" fillId="6" borderId="0" xfId="3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wrapText="1"/>
      <protection hidden="1"/>
    </xf>
    <xf numFmtId="7" fontId="26" fillId="0" borderId="2" xfId="3" applyNumberFormat="1" applyFont="1" applyFill="1" applyBorder="1" applyAlignment="1" applyProtection="1">
      <alignment horizontal="center"/>
      <protection hidden="1"/>
    </xf>
    <xf numFmtId="7" fontId="26" fillId="0" borderId="0" xfId="3" applyNumberFormat="1" applyFont="1" applyFill="1" applyBorder="1" applyAlignment="1" applyProtection="1">
      <alignment horizontal="center"/>
      <protection hidden="1"/>
    </xf>
    <xf numFmtId="7" fontId="26" fillId="0" borderId="7" xfId="3" applyNumberFormat="1" applyFont="1" applyFill="1" applyBorder="1" applyAlignment="1" applyProtection="1">
      <alignment horizontal="center"/>
      <protection hidden="1"/>
    </xf>
    <xf numFmtId="0" fontId="28" fillId="0" borderId="6" xfId="1" applyFont="1" applyBorder="1" applyAlignment="1" applyProtection="1">
      <alignment horizontal="right"/>
    </xf>
    <xf numFmtId="0" fontId="28" fillId="0" borderId="5" xfId="1" applyFont="1" applyBorder="1" applyAlignment="1" applyProtection="1">
      <alignment horizontal="right"/>
    </xf>
    <xf numFmtId="0" fontId="24" fillId="8" borderId="0" xfId="0" applyFont="1" applyFill="1" applyAlignment="1">
      <alignment horizontal="left" vertical="top" wrapText="1"/>
    </xf>
    <xf numFmtId="0" fontId="24" fillId="8" borderId="0" xfId="0" applyFont="1" applyFill="1" applyAlignment="1">
      <alignment horizontal="left" vertical="top"/>
    </xf>
    <xf numFmtId="7" fontId="26" fillId="0" borderId="10" xfId="3" applyNumberFormat="1" applyFont="1" applyFill="1" applyBorder="1" applyAlignment="1" applyProtection="1">
      <alignment horizontal="center"/>
      <protection hidden="1"/>
    </xf>
    <xf numFmtId="7" fontId="26" fillId="0" borderId="9" xfId="3" applyNumberFormat="1" applyFont="1" applyFill="1" applyBorder="1" applyAlignment="1" applyProtection="1">
      <alignment horizontal="center"/>
      <protection hidden="1"/>
    </xf>
    <xf numFmtId="7" fontId="26" fillId="0" borderId="14" xfId="3" applyNumberFormat="1" applyFont="1" applyFill="1" applyBorder="1" applyAlignment="1" applyProtection="1">
      <alignment horizontal="center"/>
      <protection hidden="1"/>
    </xf>
    <xf numFmtId="0" fontId="28" fillId="0" borderId="5" xfId="0" applyFont="1" applyBorder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9" fontId="15" fillId="10" borderId="6" xfId="0" applyNumberFormat="1" applyFont="1" applyFill="1" applyBorder="1" applyAlignment="1" applyProtection="1">
      <alignment horizontal="center" vertical="center"/>
      <protection locked="0"/>
    </xf>
    <xf numFmtId="9" fontId="15" fillId="10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 wrapText="1"/>
    </xf>
    <xf numFmtId="0" fontId="11" fillId="0" borderId="5" xfId="1" applyFont="1" applyBorder="1" applyAlignment="1" applyProtection="1">
      <alignment horizontal="right"/>
    </xf>
    <xf numFmtId="7" fontId="14" fillId="6" borderId="2" xfId="3" applyNumberFormat="1" applyFont="1" applyFill="1" applyBorder="1" applyAlignment="1" applyProtection="1">
      <alignment horizontal="center"/>
      <protection hidden="1"/>
    </xf>
    <xf numFmtId="7" fontId="14" fillId="6" borderId="0" xfId="3" applyNumberFormat="1" applyFont="1" applyFill="1" applyBorder="1" applyAlignment="1" applyProtection="1">
      <alignment horizontal="center"/>
      <protection hidden="1"/>
    </xf>
    <xf numFmtId="7" fontId="14" fillId="6" borderId="7" xfId="3" applyNumberFormat="1" applyFont="1" applyFill="1" applyBorder="1" applyAlignment="1" applyProtection="1">
      <alignment horizontal="center"/>
      <protection hidden="1"/>
    </xf>
    <xf numFmtId="7" fontId="14" fillId="0" borderId="2" xfId="3" applyNumberFormat="1" applyFont="1" applyFill="1" applyBorder="1" applyAlignment="1" applyProtection="1">
      <alignment horizontal="center"/>
      <protection hidden="1"/>
    </xf>
    <xf numFmtId="7" fontId="14" fillId="0" borderId="0" xfId="3" applyNumberFormat="1" applyFont="1" applyFill="1" applyBorder="1" applyAlignment="1" applyProtection="1">
      <alignment horizontal="center"/>
      <protection hidden="1"/>
    </xf>
    <xf numFmtId="7" fontId="14" fillId="0" borderId="7" xfId="3" applyNumberFormat="1" applyFont="1" applyFill="1" applyBorder="1" applyAlignment="1" applyProtection="1">
      <alignment horizontal="center"/>
      <protection hidden="1"/>
    </xf>
    <xf numFmtId="0" fontId="11" fillId="0" borderId="6" xfId="1" applyFont="1" applyBorder="1" applyAlignment="1" applyProtection="1">
      <alignment horizontal="right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 indent="4"/>
    </xf>
    <xf numFmtId="0" fontId="1" fillId="2" borderId="7" xfId="0" applyFont="1" applyFill="1" applyBorder="1" applyAlignment="1">
      <alignment horizontal="left" vertical="center" indent="4"/>
    </xf>
    <xf numFmtId="0" fontId="5" fillId="0" borderId="5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0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  <protection locked="0"/>
    </xf>
    <xf numFmtId="0" fontId="1" fillId="10" borderId="12" xfId="0" applyFont="1" applyFill="1" applyBorder="1" applyAlignment="1" applyProtection="1">
      <alignment horizontal="center" vertical="center" wrapText="1"/>
      <protection locked="0"/>
    </xf>
    <xf numFmtId="9" fontId="1" fillId="10" borderId="6" xfId="0" applyNumberFormat="1" applyFont="1" applyFill="1" applyBorder="1" applyAlignment="1" applyProtection="1">
      <alignment horizontal="center" vertical="center"/>
      <protection locked="0"/>
    </xf>
    <xf numFmtId="9" fontId="1" fillId="10" borderId="8" xfId="0" applyNumberFormat="1" applyFont="1" applyFill="1" applyBorder="1" applyAlignment="1" applyProtection="1">
      <alignment horizontal="center" vertical="center"/>
      <protection locked="0"/>
    </xf>
    <xf numFmtId="10" fontId="5" fillId="2" borderId="0" xfId="0" applyNumberFormat="1" applyFont="1" applyFill="1" applyAlignment="1">
      <alignment horizontal="right" vertical="center"/>
    </xf>
    <xf numFmtId="9" fontId="1" fillId="2" borderId="0" xfId="0" applyNumberFormat="1" applyFont="1" applyFill="1"/>
    <xf numFmtId="0" fontId="1" fillId="7" borderId="0" xfId="0" quotePrefix="1" applyFont="1" applyFill="1" applyAlignment="1">
      <alignment horizontal="right" vertical="top"/>
    </xf>
  </cellXfs>
  <cellStyles count="5">
    <cellStyle name="Link" xfId="1" builtinId="8"/>
    <cellStyle name="Prozent" xfId="2" builtinId="5"/>
    <cellStyle name="Standard" xfId="0" builtinId="0"/>
    <cellStyle name="Standard 2" xfId="4" xr:uid="{00000000-0005-0000-0000-000003000000}"/>
    <cellStyle name="Währung" xfId="3" builtinId="4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A6C1E4"/>
      <color rgb="FF86AADA"/>
      <color rgb="FF376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g"/><Relationship Id="rId3" Type="http://schemas.openxmlformats.org/officeDocument/2006/relationships/image" Target="../media/image8.jpeg"/><Relationship Id="rId7" Type="http://schemas.openxmlformats.org/officeDocument/2006/relationships/image" Target="../media/image12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1238250</xdr:colOff>
      <xdr:row>32</xdr:row>
      <xdr:rowOff>76200</xdr:rowOff>
    </xdr:from>
    <xdr:ext cx="407484" cy="183573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81409" y="7774132"/>
          <a:ext cx="40748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THETYS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12</xdr:col>
      <xdr:colOff>148672</xdr:colOff>
      <xdr:row>38</xdr:row>
      <xdr:rowOff>10768</xdr:rowOff>
    </xdr:to>
    <xdr:sp macro="" textlink="">
      <xdr:nvSpPr>
        <xdr:cNvPr id="1282" name="Rectangle 2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48672" y="77443"/>
          <a:ext cx="10436087" cy="72882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4</xdr:row>
      <xdr:rowOff>142875</xdr:rowOff>
    </xdr:from>
    <xdr:to>
      <xdr:col>4</xdr:col>
      <xdr:colOff>744453</xdr:colOff>
      <xdr:row>4</xdr:row>
      <xdr:rowOff>142876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838700" y="1790700"/>
          <a:ext cx="715878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514350</xdr:colOff>
      <xdr:row>25</xdr:row>
      <xdr:rowOff>119682</xdr:rowOff>
    </xdr:from>
    <xdr:ext cx="480131" cy="106889"/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241395" y="6411955"/>
          <a:ext cx="480131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HELIOS</a:t>
          </a:r>
        </a:p>
      </xdr:txBody>
    </xdr:sp>
    <xdr:clientData/>
  </xdr:oneCellAnchor>
  <xdr:twoCellAnchor editAs="oneCell">
    <xdr:from>
      <xdr:col>8</xdr:col>
      <xdr:colOff>1228726</xdr:colOff>
      <xdr:row>23</xdr:row>
      <xdr:rowOff>95671</xdr:rowOff>
    </xdr:from>
    <xdr:to>
      <xdr:col>9</xdr:col>
      <xdr:colOff>1095375</xdr:colOff>
      <xdr:row>29</xdr:row>
      <xdr:rowOff>80558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1" y="5505871"/>
          <a:ext cx="1247774" cy="99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762000</xdr:colOff>
      <xdr:row>28</xdr:row>
      <xdr:rowOff>87789</xdr:rowOff>
    </xdr:from>
    <xdr:ext cx="684068" cy="106889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1490614" y="7110312"/>
          <a:ext cx="68406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TRITON</a:t>
          </a:r>
        </a:p>
      </xdr:txBody>
    </xdr:sp>
    <xdr:clientData/>
  </xdr:oneCellAnchor>
  <xdr:twoCellAnchor editAs="oneCell">
    <xdr:from>
      <xdr:col>8</xdr:col>
      <xdr:colOff>67911</xdr:colOff>
      <xdr:row>27</xdr:row>
      <xdr:rowOff>123824</xdr:rowOff>
    </xdr:from>
    <xdr:to>
      <xdr:col>8</xdr:col>
      <xdr:colOff>1333500</xdr:colOff>
      <xdr:row>32</xdr:row>
      <xdr:rowOff>64353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4186" y="6200774"/>
          <a:ext cx="1265589" cy="778729"/>
        </a:xfrm>
        <a:prstGeom prst="rect">
          <a:avLst/>
        </a:prstGeom>
      </xdr:spPr>
    </xdr:pic>
    <xdr:clientData/>
  </xdr:twoCellAnchor>
  <xdr:twoCellAnchor editAs="oneCell">
    <xdr:from>
      <xdr:col>1</xdr:col>
      <xdr:colOff>122958</xdr:colOff>
      <xdr:row>1</xdr:row>
      <xdr:rowOff>19916</xdr:rowOff>
    </xdr:from>
    <xdr:to>
      <xdr:col>1</xdr:col>
      <xdr:colOff>2159179</xdr:colOff>
      <xdr:row>2</xdr:row>
      <xdr:rowOff>140566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13" y="186171"/>
          <a:ext cx="2036221" cy="1111250"/>
        </a:xfrm>
        <a:prstGeom prst="rect">
          <a:avLst/>
        </a:prstGeom>
      </xdr:spPr>
    </xdr:pic>
    <xdr:clientData/>
  </xdr:twoCellAnchor>
  <xdr:twoCellAnchor editAs="oneCell">
    <xdr:from>
      <xdr:col>8</xdr:col>
      <xdr:colOff>268432</xdr:colOff>
      <xdr:row>21</xdr:row>
      <xdr:rowOff>143885</xdr:rowOff>
    </xdr:from>
    <xdr:to>
      <xdr:col>8</xdr:col>
      <xdr:colOff>1112789</xdr:colOff>
      <xdr:row>25</xdr:row>
      <xdr:rowOff>31381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76955" y="5988771"/>
          <a:ext cx="844357" cy="562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148672</xdr:colOff>
      <xdr:row>0</xdr:row>
      <xdr:rowOff>77443</xdr:rowOff>
    </xdr:from>
    <xdr:to>
      <xdr:col>10</xdr:col>
      <xdr:colOff>148672</xdr:colOff>
      <xdr:row>34</xdr:row>
      <xdr:rowOff>10768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672" y="77443"/>
          <a:ext cx="10439400" cy="719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134853</xdr:colOff>
      <xdr:row>4</xdr:row>
      <xdr:rowOff>152400</xdr:rowOff>
    </xdr:from>
    <xdr:to>
      <xdr:col>4</xdr:col>
      <xdr:colOff>744453</xdr:colOff>
      <xdr:row>4</xdr:row>
      <xdr:rowOff>152401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716378" y="1752600"/>
          <a:ext cx="609600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504825</xdr:colOff>
      <xdr:row>25</xdr:row>
      <xdr:rowOff>123825</xdr:rowOff>
    </xdr:from>
    <xdr:ext cx="587084" cy="304800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944100" y="6591300"/>
          <a:ext cx="587084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HELIOS</a:t>
          </a:r>
        </a:p>
      </xdr:txBody>
    </xdr:sp>
    <xdr:clientData/>
  </xdr:oneCellAnchor>
  <xdr:twoCellAnchor editAs="oneCell">
    <xdr:from>
      <xdr:col>8</xdr:col>
      <xdr:colOff>1219200</xdr:colOff>
      <xdr:row>23</xdr:row>
      <xdr:rowOff>95250</xdr:rowOff>
    </xdr:from>
    <xdr:to>
      <xdr:col>9</xdr:col>
      <xdr:colOff>1085849</xdr:colOff>
      <xdr:row>29</xdr:row>
      <xdr:rowOff>80137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5505450"/>
          <a:ext cx="1247774" cy="99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847725</xdr:colOff>
      <xdr:row>28</xdr:row>
      <xdr:rowOff>0</xdr:rowOff>
    </xdr:from>
    <xdr:ext cx="441724" cy="346218"/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668125" y="7121382"/>
          <a:ext cx="441724" cy="34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TRITON</a:t>
          </a:r>
        </a:p>
      </xdr:txBody>
    </xdr:sp>
    <xdr:clientData/>
  </xdr:oneCellAnchor>
  <xdr:twoCellAnchor editAs="oneCell">
    <xdr:from>
      <xdr:col>1</xdr:col>
      <xdr:colOff>85725</xdr:colOff>
      <xdr:row>0</xdr:row>
      <xdr:rowOff>152400</xdr:rowOff>
    </xdr:from>
    <xdr:to>
      <xdr:col>1</xdr:col>
      <xdr:colOff>2121946</xdr:colOff>
      <xdr:row>2</xdr:row>
      <xdr:rowOff>106643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2400"/>
          <a:ext cx="2036221" cy="1106768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21</xdr:row>
      <xdr:rowOff>107469</xdr:rowOff>
    </xdr:from>
    <xdr:to>
      <xdr:col>8</xdr:col>
      <xdr:colOff>1104202</xdr:colOff>
      <xdr:row>25</xdr:row>
      <xdr:rowOff>68904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72625" y="5908194"/>
          <a:ext cx="942277" cy="628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7</xdr:row>
      <xdr:rowOff>152401</xdr:rowOff>
    </xdr:from>
    <xdr:to>
      <xdr:col>0</xdr:col>
      <xdr:colOff>2488902</xdr:colOff>
      <xdr:row>8</xdr:row>
      <xdr:rowOff>47625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343651"/>
          <a:ext cx="2431751" cy="1743074"/>
        </a:xfrm>
        <a:prstGeom prst="rect">
          <a:avLst/>
        </a:prstGeom>
      </xdr:spPr>
    </xdr:pic>
    <xdr:clientData/>
  </xdr:twoCellAnchor>
  <xdr:twoCellAnchor editAs="oneCell">
    <xdr:from>
      <xdr:col>0</xdr:col>
      <xdr:colOff>128551</xdr:colOff>
      <xdr:row>5</xdr:row>
      <xdr:rowOff>128550</xdr:rowOff>
    </xdr:from>
    <xdr:to>
      <xdr:col>0</xdr:col>
      <xdr:colOff>2407541</xdr:colOff>
      <xdr:row>5</xdr:row>
      <xdr:rowOff>1762125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51" y="4310025"/>
          <a:ext cx="2278990" cy="16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116626</xdr:colOff>
      <xdr:row>5</xdr:row>
      <xdr:rowOff>88050</xdr:rowOff>
    </xdr:from>
    <xdr:to>
      <xdr:col>1</xdr:col>
      <xdr:colOff>2531847</xdr:colOff>
      <xdr:row>5</xdr:row>
      <xdr:rowOff>1819275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201" y="4269525"/>
          <a:ext cx="2415221" cy="1731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95175</xdr:colOff>
      <xdr:row>7</xdr:row>
      <xdr:rowOff>133350</xdr:rowOff>
    </xdr:from>
    <xdr:to>
      <xdr:col>1</xdr:col>
      <xdr:colOff>2659810</xdr:colOff>
      <xdr:row>8</xdr:row>
      <xdr:rowOff>123825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750" y="6324600"/>
          <a:ext cx="256463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54676</xdr:colOff>
      <xdr:row>3</xdr:row>
      <xdr:rowOff>104775</xdr:rowOff>
    </xdr:from>
    <xdr:to>
      <xdr:col>1</xdr:col>
      <xdr:colOff>2593800</xdr:colOff>
      <xdr:row>3</xdr:row>
      <xdr:rowOff>1838325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1" y="2276475"/>
          <a:ext cx="2539124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176100</xdr:colOff>
      <xdr:row>1</xdr:row>
      <xdr:rowOff>118950</xdr:rowOff>
    </xdr:from>
    <xdr:to>
      <xdr:col>0</xdr:col>
      <xdr:colOff>2359039</xdr:colOff>
      <xdr:row>1</xdr:row>
      <xdr:rowOff>1647825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00" y="280875"/>
          <a:ext cx="2182939" cy="15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177659</xdr:colOff>
      <xdr:row>3</xdr:row>
      <xdr:rowOff>123826</xdr:rowOff>
    </xdr:from>
    <xdr:to>
      <xdr:col>0</xdr:col>
      <xdr:colOff>2323223</xdr:colOff>
      <xdr:row>3</xdr:row>
      <xdr:rowOff>1695450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59" y="2295526"/>
          <a:ext cx="2145564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2640655</xdr:colOff>
      <xdr:row>1</xdr:row>
      <xdr:rowOff>72159</xdr:rowOff>
    </xdr:from>
    <xdr:to>
      <xdr:col>1</xdr:col>
      <xdr:colOff>2264720</xdr:colOff>
      <xdr:row>1</xdr:row>
      <xdr:rowOff>1724025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655" y="234084"/>
          <a:ext cx="2319640" cy="165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www.standkonfigurator.de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uma.de/" TargetMode="External"/><Relationship Id="rId5" Type="http://schemas.openxmlformats.org/officeDocument/2006/relationships/hyperlink" Target="http://www.standkonfigurator.de/" TargetMode="External"/><Relationship Id="rId4" Type="http://schemas.openxmlformats.org/officeDocument/2006/relationships/hyperlink" Target="http://www.auma.de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standkonfigurator.de/" TargetMode="External"/><Relationship Id="rId4" Type="http://schemas.openxmlformats.org/officeDocument/2006/relationships/hyperlink" Target="http://www.auma.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ndconfigurator.com/" TargetMode="External"/><Relationship Id="rId3" Type="http://schemas.openxmlformats.org/officeDocument/2006/relationships/printerSettings" Target="../printerSettings/printerSettings11.bin"/><Relationship Id="rId7" Type="http://schemas.openxmlformats.org/officeDocument/2006/relationships/hyperlink" Target="http://www.auma.de/en/" TargetMode="Externa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hyperlink" Target="http://www.auma.de/" TargetMode="External"/><Relationship Id="rId5" Type="http://schemas.openxmlformats.org/officeDocument/2006/relationships/hyperlink" Target="http://www.itsa365.de/application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://www.itsa365.de/anmeldung" TargetMode="External"/><Relationship Id="rId9" Type="http://schemas.openxmlformats.org/officeDocument/2006/relationships/hyperlink" Target="http://www.standkonfigurator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AK266"/>
  <sheetViews>
    <sheetView showGridLines="0" zoomScaleNormal="100" workbookViewId="0">
      <selection activeCell="F5" sqref="F5:I5"/>
    </sheetView>
  </sheetViews>
  <sheetFormatPr defaultColWidth="11.42578125" defaultRowHeight="12.75"/>
  <cols>
    <col min="1" max="1" width="2.42578125" style="90" customWidth="1"/>
    <col min="2" max="2" width="50.5703125" style="91" customWidth="1"/>
    <col min="3" max="3" width="11.5703125" style="91" customWidth="1"/>
    <col min="4" max="4" width="8.5703125" style="91" customWidth="1"/>
    <col min="5" max="8" width="16.5703125" style="91" customWidth="1"/>
    <col min="9" max="10" width="20.5703125" style="91" customWidth="1"/>
    <col min="11" max="11" width="4" style="91" hidden="1" customWidth="1"/>
    <col min="12" max="12" width="2.5703125" style="90" hidden="1" customWidth="1"/>
    <col min="13" max="16" width="11.42578125" style="90"/>
    <col min="17" max="19" width="11.42578125" style="90" hidden="1" customWidth="1"/>
    <col min="20" max="34" width="11.42578125" style="90"/>
    <col min="35" max="16384" width="11.42578125" style="91"/>
  </cols>
  <sheetData>
    <row r="2" spans="1:35" ht="78" customHeight="1">
      <c r="C2" s="92"/>
      <c r="F2" s="223" t="s">
        <v>0</v>
      </c>
      <c r="G2" s="224"/>
      <c r="H2" s="224"/>
      <c r="I2" s="224"/>
      <c r="J2" s="224"/>
      <c r="K2" s="224"/>
      <c r="L2" s="91"/>
      <c r="AI2" s="90"/>
    </row>
    <row r="3" spans="1:35" s="94" customFormat="1" ht="19.5" customHeight="1">
      <c r="A3" s="93"/>
      <c r="C3" s="95"/>
      <c r="D3" s="91"/>
      <c r="F3" s="231" t="s">
        <v>1</v>
      </c>
      <c r="G3" s="237" t="s">
        <v>2</v>
      </c>
      <c r="H3" s="231" t="s">
        <v>3</v>
      </c>
      <c r="I3" s="233"/>
      <c r="J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5" s="94" customFormat="1" ht="19.5" customHeight="1">
      <c r="A4" s="93"/>
      <c r="B4" s="125" t="s">
        <v>4</v>
      </c>
      <c r="C4" s="95"/>
      <c r="D4" s="91"/>
      <c r="F4" s="232"/>
      <c r="G4" s="237"/>
      <c r="H4" s="232"/>
      <c r="I4" s="234"/>
      <c r="J4" s="97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5" ht="21.75" customHeight="1">
      <c r="B5" s="95"/>
      <c r="C5" s="229" t="s">
        <v>5</v>
      </c>
      <c r="D5" s="229"/>
      <c r="E5" s="230"/>
      <c r="F5" s="131">
        <v>30</v>
      </c>
      <c r="G5" s="131">
        <v>0</v>
      </c>
      <c r="H5" s="235">
        <v>0</v>
      </c>
      <c r="I5" s="236"/>
      <c r="J5" s="98"/>
      <c r="K5" s="99"/>
    </row>
    <row r="6" spans="1:35" ht="12.75" customHeight="1">
      <c r="B6" s="95"/>
      <c r="C6" s="95"/>
      <c r="D6" s="90"/>
      <c r="E6" s="100"/>
      <c r="F6" s="93"/>
      <c r="G6" s="90"/>
      <c r="H6" s="90"/>
      <c r="I6" s="132"/>
      <c r="J6" s="132" t="s">
        <v>6</v>
      </c>
      <c r="K6" s="101"/>
      <c r="L6" s="102"/>
    </row>
    <row r="7" spans="1:35" ht="13.5" customHeight="1">
      <c r="C7" s="95"/>
      <c r="D7" s="90"/>
      <c r="E7" s="100"/>
      <c r="F7" s="93"/>
      <c r="G7" s="90"/>
      <c r="H7" s="90"/>
      <c r="I7" s="222" t="str">
        <f>DropDown!C30</f>
        <v>www.itsa365.de/anmeldung</v>
      </c>
      <c r="J7" s="228"/>
      <c r="K7" s="103"/>
      <c r="L7" s="102"/>
    </row>
    <row r="8" spans="1:35" ht="68.099999999999994" customHeight="1">
      <c r="B8" s="133" t="s">
        <v>7</v>
      </c>
      <c r="C8" s="104"/>
      <c r="D8" s="105"/>
      <c r="E8" s="137" t="s">
        <v>8</v>
      </c>
      <c r="F8" s="138" t="s">
        <v>9</v>
      </c>
      <c r="G8" s="139" t="s">
        <v>10</v>
      </c>
      <c r="H8" s="140" t="s">
        <v>11</v>
      </c>
      <c r="I8" s="141"/>
      <c r="J8" s="105"/>
      <c r="K8" s="105"/>
      <c r="L8" s="102"/>
    </row>
    <row r="9" spans="1:35" s="150" customFormat="1">
      <c r="A9" s="142"/>
      <c r="B9" s="134" t="s">
        <v>12</v>
      </c>
      <c r="C9" s="135">
        <v>380</v>
      </c>
      <c r="D9" s="143"/>
      <c r="E9" s="144">
        <f>IF($F$5&lt;=30,$F$5*$C$9,11400+($F$5-30)*DropDown!C13)</f>
        <v>11400</v>
      </c>
      <c r="F9" s="145">
        <f>IF($F$5&lt;=30,$F$5*$C$9,11400+($F$5-30)*DropDown!C14)</f>
        <v>11400</v>
      </c>
      <c r="G9" s="146">
        <f>IF($F$5&lt;=30,$F$5*$C$9,11400+($F$5-30)*DropDown!C15)</f>
        <v>11400</v>
      </c>
      <c r="H9" s="189">
        <f>IF($F$5&lt;=30,$F$5*$C$9,11400+($F$5-30)*DropDown!C16)</f>
        <v>11400</v>
      </c>
      <c r="I9" s="141"/>
      <c r="J9" s="141"/>
      <c r="K9" s="141"/>
      <c r="L9" s="147"/>
      <c r="M9" s="142"/>
      <c r="N9" s="142"/>
      <c r="O9" s="142"/>
      <c r="P9" s="142"/>
      <c r="Q9" s="148">
        <v>0</v>
      </c>
      <c r="R9" s="149">
        <v>0.19</v>
      </c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</row>
    <row r="10" spans="1:35" s="150" customFormat="1">
      <c r="A10" s="142"/>
      <c r="B10" s="136" t="s">
        <v>13</v>
      </c>
      <c r="C10" s="135">
        <v>1425</v>
      </c>
      <c r="D10" s="143"/>
      <c r="E10" s="151">
        <f>G5*$C$10</f>
        <v>0</v>
      </c>
      <c r="F10" s="152">
        <f>G5*$C$10</f>
        <v>0</v>
      </c>
      <c r="G10" s="153">
        <f>G5*$C$10</f>
        <v>0</v>
      </c>
      <c r="H10" s="189">
        <f>G5*$C$10</f>
        <v>0</v>
      </c>
      <c r="I10" s="141"/>
      <c r="J10" s="141"/>
      <c r="K10" s="141"/>
      <c r="L10" s="147"/>
      <c r="M10" s="142"/>
      <c r="N10" s="142"/>
      <c r="O10" s="142"/>
      <c r="P10" s="142"/>
      <c r="Q10" s="148"/>
      <c r="R10" s="149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</row>
    <row r="11" spans="1:35">
      <c r="B11" s="136" t="s">
        <v>14</v>
      </c>
      <c r="C11" s="143">
        <f>DropDown!C22</f>
        <v>390</v>
      </c>
      <c r="D11" s="143" t="s">
        <v>15</v>
      </c>
      <c r="E11" s="151">
        <f>C11</f>
        <v>390</v>
      </c>
      <c r="F11" s="152">
        <f>C11</f>
        <v>390</v>
      </c>
      <c r="G11" s="153">
        <f>E11</f>
        <v>390</v>
      </c>
      <c r="H11" s="189">
        <f>E11</f>
        <v>390</v>
      </c>
      <c r="I11" s="105"/>
      <c r="J11" s="105"/>
      <c r="K11" s="105"/>
      <c r="L11" s="102"/>
    </row>
    <row r="12" spans="1:35">
      <c r="B12" s="136" t="s">
        <v>16</v>
      </c>
      <c r="C12" s="143">
        <f>DropDown!C23</f>
        <v>990</v>
      </c>
      <c r="D12" s="143" t="s">
        <v>15</v>
      </c>
      <c r="E12" s="186">
        <f>C12</f>
        <v>990</v>
      </c>
      <c r="F12" s="187">
        <f>C12</f>
        <v>990</v>
      </c>
      <c r="G12" s="188">
        <f>C12</f>
        <v>990</v>
      </c>
      <c r="H12" s="189">
        <f>C12</f>
        <v>990</v>
      </c>
      <c r="I12" s="105"/>
      <c r="J12" s="105"/>
      <c r="K12" s="105"/>
      <c r="L12" s="102"/>
    </row>
    <row r="13" spans="1:35" s="110" customFormat="1">
      <c r="A13" s="107"/>
      <c r="B13" s="155" t="s">
        <v>17</v>
      </c>
      <c r="C13" s="135">
        <f>DropDown!C18</f>
        <v>0.6</v>
      </c>
      <c r="D13" s="156" t="s">
        <v>18</v>
      </c>
      <c r="E13" s="157">
        <f>C13*F5</f>
        <v>18</v>
      </c>
      <c r="F13" s="152">
        <f>C13*F5</f>
        <v>18</v>
      </c>
      <c r="G13" s="153">
        <f>C13*F5</f>
        <v>18</v>
      </c>
      <c r="H13" s="154">
        <f>C13*F5</f>
        <v>18</v>
      </c>
      <c r="K13" s="108" t="s">
        <v>19</v>
      </c>
      <c r="L13" s="109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5" s="110" customFormat="1">
      <c r="A14" s="107"/>
      <c r="B14" s="155" t="s">
        <v>20</v>
      </c>
      <c r="C14" s="135">
        <f>DropDown!C20</f>
        <v>5.95</v>
      </c>
      <c r="D14" s="156" t="s">
        <v>18</v>
      </c>
      <c r="E14" s="157">
        <f>IF($F$5&lt;500,$F$5*$C$14,500*$C$14)</f>
        <v>178.5</v>
      </c>
      <c r="F14" s="152">
        <f>IF($F$5&lt;500,$F$5*$C$14,500*$C$14)</f>
        <v>178.5</v>
      </c>
      <c r="G14" s="153">
        <f>IF($F$5&lt;500,$F$5*$C$14,500*$C$14)</f>
        <v>178.5</v>
      </c>
      <c r="H14" s="154">
        <f>IF($F$5&lt;500,$F$5*$C$14,500*$C$14)</f>
        <v>178.5</v>
      </c>
      <c r="I14" s="221" t="str">
        <f>DropDown!C31</f>
        <v>www.auma.de</v>
      </c>
      <c r="J14" s="222"/>
      <c r="K14" s="111"/>
      <c r="L14" s="109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</row>
    <row r="15" spans="1:35" ht="14.25" customHeight="1">
      <c r="B15" s="158" t="s">
        <v>21</v>
      </c>
      <c r="C15" s="112"/>
      <c r="D15" s="164"/>
      <c r="E15" s="190">
        <f>E9+E10+E11+E12+E13+E14</f>
        <v>12976.5</v>
      </c>
      <c r="F15" s="191">
        <f t="shared" ref="F15:G15" si="0">F9+F10+F11+F12+F13+F14</f>
        <v>12976.5</v>
      </c>
      <c r="G15" s="192">
        <f t="shared" si="0"/>
        <v>12976.5</v>
      </c>
      <c r="H15" s="193">
        <f>H9+H10+H11+H12+H13+H14</f>
        <v>12976.5</v>
      </c>
      <c r="I15" s="105"/>
      <c r="J15" s="105"/>
      <c r="K15" s="105"/>
      <c r="L15" s="102"/>
    </row>
    <row r="16" spans="1:35">
      <c r="B16" s="159" t="s">
        <v>22</v>
      </c>
      <c r="C16" s="160">
        <f>H5</f>
        <v>0</v>
      </c>
      <c r="D16" s="143" t="s">
        <v>23</v>
      </c>
      <c r="E16" s="151">
        <f>IF($C$16="-auswählen-",0,E15*$C$16)</f>
        <v>0</v>
      </c>
      <c r="F16" s="161">
        <f>IF($C$16="-auswählen-",0,F15*$C$16)</f>
        <v>0</v>
      </c>
      <c r="G16" s="162">
        <f>IF($C$16="-auswählen-",0,G15*$C$16)</f>
        <v>0</v>
      </c>
      <c r="H16" s="163">
        <f>IF($C$16="-auswählen-",0,H15*$C$16)</f>
        <v>0</v>
      </c>
      <c r="I16" s="105"/>
      <c r="J16" s="105"/>
      <c r="K16" s="105"/>
      <c r="L16" s="102"/>
    </row>
    <row r="17" spans="2:12" ht="12.75" customHeight="1" thickBot="1">
      <c r="B17" s="165" t="s">
        <v>24</v>
      </c>
      <c r="C17" s="166"/>
      <c r="D17" s="167"/>
      <c r="E17" s="168">
        <f>E15+E16</f>
        <v>12976.5</v>
      </c>
      <c r="F17" s="169">
        <f>F15+F16</f>
        <v>12976.5</v>
      </c>
      <c r="G17" s="170">
        <f>G15+G16</f>
        <v>12976.5</v>
      </c>
      <c r="H17" s="171">
        <f>H15+H16</f>
        <v>12976.5</v>
      </c>
      <c r="I17" s="105"/>
      <c r="J17" s="105"/>
      <c r="K17" s="105"/>
      <c r="L17" s="102"/>
    </row>
    <row r="18" spans="2:12" ht="12.75" customHeight="1" thickTop="1">
      <c r="B18" s="106"/>
      <c r="C18" s="113"/>
      <c r="D18" s="114"/>
      <c r="E18" s="114"/>
      <c r="F18" s="115"/>
      <c r="G18" s="115"/>
      <c r="H18" s="115"/>
      <c r="I18" s="105"/>
      <c r="J18" s="105"/>
      <c r="K18" s="105"/>
      <c r="L18" s="102"/>
    </row>
    <row r="19" spans="2:12" ht="12.75" customHeight="1">
      <c r="B19" s="106"/>
      <c r="C19" s="113"/>
      <c r="D19" s="114"/>
      <c r="E19" s="114"/>
      <c r="F19" s="115"/>
      <c r="G19" s="115"/>
      <c r="H19" s="115"/>
      <c r="I19" s="105"/>
      <c r="J19" s="105"/>
      <c r="K19" s="105"/>
      <c r="L19" s="102"/>
    </row>
    <row r="20" spans="2:12" ht="13.5" customHeight="1">
      <c r="B20" s="134" t="s">
        <v>25</v>
      </c>
      <c r="C20" s="113"/>
      <c r="D20" s="114"/>
      <c r="E20" s="114"/>
      <c r="F20" s="114"/>
      <c r="G20" s="114"/>
      <c r="H20" s="114"/>
      <c r="I20" s="105"/>
      <c r="J20" s="105"/>
      <c r="K20" s="116"/>
      <c r="L20" s="102"/>
    </row>
    <row r="21" spans="2:12" ht="56.25">
      <c r="B21" s="175" t="s">
        <v>26</v>
      </c>
      <c r="C21" s="117"/>
      <c r="D21" s="118"/>
      <c r="E21" s="114"/>
      <c r="F21" s="114"/>
      <c r="G21" s="114"/>
      <c r="H21" s="212"/>
      <c r="I21" s="222" t="str">
        <f>DropDown!C32</f>
        <v>weitere Miet-Komplettstände: www.standkonfigurator.de</v>
      </c>
      <c r="J21" s="222"/>
      <c r="K21" s="119" t="s">
        <v>27</v>
      </c>
      <c r="L21" s="102"/>
    </row>
    <row r="22" spans="2:12">
      <c r="B22" s="176" t="s">
        <v>28</v>
      </c>
      <c r="C22" s="213">
        <v>219</v>
      </c>
      <c r="D22" s="177" t="s">
        <v>18</v>
      </c>
      <c r="E22" s="225">
        <f>IF(F5&lt;15,15*C22,C22*F5)</f>
        <v>6570</v>
      </c>
      <c r="F22" s="226"/>
      <c r="G22" s="226"/>
      <c r="H22" s="227"/>
      <c r="I22" s="105"/>
      <c r="J22" s="105"/>
      <c r="K22" s="105"/>
      <c r="L22" s="102"/>
    </row>
    <row r="23" spans="2:12">
      <c r="B23" s="178" t="s">
        <v>22</v>
      </c>
      <c r="C23" s="179">
        <f>H5</f>
        <v>0</v>
      </c>
      <c r="D23" s="143" t="s">
        <v>23</v>
      </c>
      <c r="E23" s="218">
        <f>IF($C$23="-auswählen-",0,E22*C23)</f>
        <v>0</v>
      </c>
      <c r="F23" s="219"/>
      <c r="G23" s="219"/>
      <c r="H23" s="220"/>
      <c r="I23" s="105"/>
      <c r="J23" s="105"/>
      <c r="K23" s="105"/>
      <c r="L23" s="102"/>
    </row>
    <row r="24" spans="2:12" ht="13.5" thickBot="1">
      <c r="B24" s="180" t="s">
        <v>29</v>
      </c>
      <c r="C24" s="181"/>
      <c r="D24" s="182"/>
      <c r="E24" s="173">
        <f>E17+E22+E23</f>
        <v>19546.5</v>
      </c>
      <c r="F24" s="169">
        <f>F17+E22+E23</f>
        <v>19546.5</v>
      </c>
      <c r="G24" s="170">
        <f>G17+E22+E23</f>
        <v>19546.5</v>
      </c>
      <c r="H24" s="171">
        <f>H17+E22+E23</f>
        <v>19546.5</v>
      </c>
      <c r="I24" s="105"/>
      <c r="J24" s="105"/>
      <c r="K24" s="105"/>
      <c r="L24" s="102"/>
    </row>
    <row r="25" spans="2:12" ht="13.5" thickTop="1">
      <c r="B25" s="120"/>
      <c r="C25" s="121"/>
      <c r="D25" s="122"/>
      <c r="E25" s="174"/>
      <c r="F25" s="174"/>
      <c r="G25" s="174"/>
      <c r="H25" s="174"/>
      <c r="I25" s="105"/>
      <c r="J25" s="105"/>
      <c r="K25" s="105"/>
      <c r="L25" s="102"/>
    </row>
    <row r="26" spans="2:12">
      <c r="B26" s="176" t="s">
        <v>30</v>
      </c>
      <c r="C26" s="177">
        <v>199</v>
      </c>
      <c r="D26" s="177" t="s">
        <v>18</v>
      </c>
      <c r="E26" s="218">
        <f>IF(F5&lt;9,9*C26,C26*F5)</f>
        <v>5970</v>
      </c>
      <c r="F26" s="219"/>
      <c r="G26" s="219"/>
      <c r="H26" s="220"/>
      <c r="I26" s="105"/>
      <c r="J26" s="105"/>
      <c r="K26" s="105"/>
      <c r="L26" s="102"/>
    </row>
    <row r="27" spans="2:12">
      <c r="B27" s="178" t="s">
        <v>22</v>
      </c>
      <c r="C27" s="179">
        <f>H5</f>
        <v>0</v>
      </c>
      <c r="D27" s="143" t="s">
        <v>23</v>
      </c>
      <c r="E27" s="218">
        <f>IF($C$27="-auswählen-",0,E26*C27)</f>
        <v>0</v>
      </c>
      <c r="F27" s="219"/>
      <c r="G27" s="219"/>
      <c r="H27" s="220"/>
      <c r="I27" s="105"/>
      <c r="J27" s="105"/>
      <c r="K27" s="105"/>
      <c r="L27" s="102"/>
    </row>
    <row r="28" spans="2:12" ht="13.5" thickBot="1">
      <c r="B28" s="180" t="s">
        <v>29</v>
      </c>
      <c r="C28" s="181"/>
      <c r="D28" s="182"/>
      <c r="E28" s="173">
        <f>E17+E26+E27</f>
        <v>18946.5</v>
      </c>
      <c r="F28" s="169">
        <f>F17+E26+E27</f>
        <v>18946.5</v>
      </c>
      <c r="G28" s="170">
        <f>G17+E26+E27</f>
        <v>18946.5</v>
      </c>
      <c r="H28" s="171">
        <f>H17+E26+E27</f>
        <v>18946.5</v>
      </c>
      <c r="I28" s="105"/>
      <c r="J28" s="105"/>
      <c r="K28" s="105"/>
      <c r="L28" s="102"/>
    </row>
    <row r="29" spans="2:12" ht="13.5" thickTop="1">
      <c r="B29" s="120"/>
      <c r="C29" s="121"/>
      <c r="D29" s="122"/>
      <c r="E29" s="174"/>
      <c r="F29" s="174"/>
      <c r="G29" s="174"/>
      <c r="H29" s="174"/>
      <c r="I29" s="105"/>
      <c r="J29" s="105"/>
      <c r="K29" s="105"/>
      <c r="L29" s="102"/>
    </row>
    <row r="30" spans="2:12">
      <c r="B30" s="183" t="s">
        <v>31</v>
      </c>
      <c r="C30" s="177">
        <v>239</v>
      </c>
      <c r="D30" s="177" t="s">
        <v>18</v>
      </c>
      <c r="E30" s="218">
        <f>IF(F5&lt;12,12*C30,C30*F5)</f>
        <v>7170</v>
      </c>
      <c r="F30" s="219"/>
      <c r="G30" s="219"/>
      <c r="H30" s="220"/>
      <c r="I30" s="105"/>
      <c r="J30" s="105"/>
      <c r="K30" s="105"/>
      <c r="L30" s="102"/>
    </row>
    <row r="31" spans="2:12">
      <c r="B31" s="178" t="s">
        <v>22</v>
      </c>
      <c r="C31" s="179">
        <f>H5</f>
        <v>0</v>
      </c>
      <c r="D31" s="143" t="s">
        <v>23</v>
      </c>
      <c r="E31" s="218">
        <f>IF($C$31="-auswählen-",0,E30*C31)</f>
        <v>0</v>
      </c>
      <c r="F31" s="219"/>
      <c r="G31" s="219"/>
      <c r="H31" s="220"/>
      <c r="I31" s="105"/>
      <c r="J31" s="105"/>
      <c r="K31" s="105"/>
      <c r="L31" s="102"/>
    </row>
    <row r="32" spans="2:12" ht="13.5" thickBot="1">
      <c r="B32" s="180" t="s">
        <v>29</v>
      </c>
      <c r="C32" s="184"/>
      <c r="D32" s="185"/>
      <c r="E32" s="173">
        <f>E17+E30+E31</f>
        <v>20146.5</v>
      </c>
      <c r="F32" s="169">
        <f>F17+E30+E31</f>
        <v>20146.5</v>
      </c>
      <c r="G32" s="170">
        <f>G17+E30+E31</f>
        <v>20146.5</v>
      </c>
      <c r="H32" s="171">
        <f>H17+E30+E31</f>
        <v>20146.5</v>
      </c>
      <c r="I32" s="105"/>
      <c r="J32" s="105"/>
      <c r="K32" s="105"/>
      <c r="L32" s="102"/>
    </row>
    <row r="33" spans="2:12" ht="13.5" thickTop="1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2"/>
    </row>
    <row r="34" spans="2:12" ht="15" customHeight="1">
      <c r="B34" s="172" t="s">
        <v>32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2"/>
    </row>
    <row r="35" spans="2:12" ht="9.75" customHeight="1">
      <c r="B35" s="90"/>
      <c r="C35" s="90"/>
      <c r="D35" s="90"/>
      <c r="E35" s="90"/>
      <c r="F35" s="90"/>
      <c r="G35" s="90"/>
      <c r="H35" s="90"/>
      <c r="I35" s="90"/>
      <c r="J35" s="90"/>
      <c r="K35" s="123"/>
      <c r="L35" s="124"/>
    </row>
    <row r="36" spans="2:12" hidden="1">
      <c r="B36" s="90">
        <v>0</v>
      </c>
      <c r="C36" s="90"/>
      <c r="D36" s="90"/>
      <c r="E36" s="90"/>
      <c r="F36" s="90"/>
      <c r="G36" s="90"/>
      <c r="H36" s="90"/>
      <c r="I36" s="90"/>
      <c r="J36" s="90"/>
      <c r="K36" s="90"/>
    </row>
    <row r="37" spans="2:12" hidden="1">
      <c r="B37" s="90">
        <v>6</v>
      </c>
      <c r="C37" s="90"/>
      <c r="D37" s="90"/>
      <c r="E37" s="90"/>
      <c r="F37" s="90"/>
      <c r="G37" s="90"/>
      <c r="H37" s="90"/>
      <c r="I37" s="90"/>
      <c r="J37" s="90"/>
      <c r="K37" s="90"/>
    </row>
    <row r="38" spans="2:12" hidden="1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2:12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12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12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12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12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12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12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2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2"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2:12"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90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90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90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90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90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90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90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90"/>
      <c r="C80" s="90"/>
      <c r="D80" s="90"/>
      <c r="E80" s="90"/>
      <c r="F80" s="90"/>
      <c r="G80" s="90"/>
      <c r="H80" s="90"/>
      <c r="I80" s="90"/>
      <c r="J80" s="90"/>
      <c r="K80" s="90"/>
    </row>
    <row r="81" spans="2:37"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2:37" s="90" customFormat="1">
      <c r="AI82" s="91"/>
      <c r="AJ82" s="91"/>
      <c r="AK82" s="91"/>
    </row>
    <row r="83" spans="2:37" s="90" customFormat="1">
      <c r="AI83" s="91"/>
      <c r="AJ83" s="91"/>
      <c r="AK83" s="91"/>
    </row>
    <row r="84" spans="2:37" s="90" customFormat="1">
      <c r="AI84" s="91"/>
      <c r="AJ84" s="91"/>
      <c r="AK84" s="91"/>
    </row>
    <row r="85" spans="2:37" s="90" customFormat="1">
      <c r="AI85" s="91"/>
      <c r="AJ85" s="91"/>
      <c r="AK85" s="91"/>
    </row>
    <row r="86" spans="2:37" s="90" customFormat="1">
      <c r="AI86" s="91"/>
      <c r="AJ86" s="91"/>
      <c r="AK86" s="91"/>
    </row>
    <row r="87" spans="2:37" s="90" customFormat="1">
      <c r="AI87" s="91"/>
      <c r="AJ87" s="91"/>
      <c r="AK87" s="91"/>
    </row>
    <row r="88" spans="2:37" s="90" customFormat="1">
      <c r="AI88" s="91"/>
      <c r="AJ88" s="91"/>
      <c r="AK88" s="91"/>
    </row>
    <row r="89" spans="2:37" s="90" customFormat="1">
      <c r="AI89" s="91"/>
      <c r="AJ89" s="91"/>
      <c r="AK89" s="91"/>
    </row>
    <row r="90" spans="2:37" s="90" customFormat="1">
      <c r="AI90" s="91"/>
      <c r="AJ90" s="91"/>
      <c r="AK90" s="91"/>
    </row>
    <row r="91" spans="2:37" s="90" customFormat="1">
      <c r="AI91" s="91"/>
      <c r="AJ91" s="91"/>
      <c r="AK91" s="91"/>
    </row>
    <row r="92" spans="2:37" s="90" customFormat="1">
      <c r="AI92" s="91"/>
      <c r="AJ92" s="91"/>
      <c r="AK92" s="91"/>
    </row>
    <row r="93" spans="2:37" s="90" customFormat="1">
      <c r="AI93" s="91"/>
      <c r="AJ93" s="91"/>
      <c r="AK93" s="91"/>
    </row>
    <row r="94" spans="2:37" s="90" customFormat="1">
      <c r="AI94" s="91"/>
      <c r="AJ94" s="91"/>
      <c r="AK94" s="91"/>
    </row>
    <row r="95" spans="2:37" s="90" customFormat="1">
      <c r="AI95" s="91"/>
      <c r="AJ95" s="91"/>
      <c r="AK95" s="91"/>
    </row>
    <row r="96" spans="2:37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="90" customFormat="1"/>
    <row r="146" s="90" customFormat="1"/>
    <row r="147" s="90" customFormat="1"/>
    <row r="148" s="90" customFormat="1"/>
    <row r="149" s="90" customFormat="1"/>
    <row r="150" s="90" customFormat="1"/>
    <row r="151" s="90" customFormat="1"/>
    <row r="152" s="90" customFormat="1"/>
    <row r="153" s="90" customFormat="1"/>
    <row r="154" s="90" customFormat="1"/>
    <row r="155" s="90" customFormat="1"/>
    <row r="156" s="90" customFormat="1"/>
    <row r="157" s="90" customFormat="1"/>
    <row r="158" s="90" customFormat="1"/>
    <row r="159" s="90" customFormat="1"/>
    <row r="160" s="90" customFormat="1"/>
    <row r="161" s="90" customFormat="1"/>
    <row r="162" s="90" customFormat="1"/>
    <row r="163" s="90" customFormat="1"/>
    <row r="164" s="90" customFormat="1"/>
    <row r="165" s="90" customFormat="1"/>
    <row r="166" s="90" customFormat="1"/>
    <row r="167" s="90" customFormat="1"/>
    <row r="168" s="90" customFormat="1"/>
    <row r="169" s="90" customFormat="1"/>
    <row r="170" s="90" customFormat="1"/>
    <row r="171" s="90" customFormat="1"/>
    <row r="172" s="90" customFormat="1"/>
    <row r="173" s="90" customFormat="1"/>
    <row r="174" s="90" customFormat="1"/>
    <row r="175" s="90" customFormat="1"/>
    <row r="176" s="90" customFormat="1"/>
    <row r="177" s="90" customFormat="1"/>
    <row r="178" s="90" customFormat="1"/>
    <row r="179" s="90" customFormat="1"/>
    <row r="180" s="90" customFormat="1"/>
    <row r="181" s="90" customFormat="1"/>
    <row r="182" s="90" customFormat="1"/>
    <row r="183" s="90" customFormat="1"/>
    <row r="184" s="90" customFormat="1"/>
    <row r="185" s="90" customFormat="1"/>
    <row r="186" s="90" customFormat="1"/>
    <row r="187" s="90" customFormat="1"/>
    <row r="188" s="90" customFormat="1"/>
    <row r="189" s="90" customFormat="1"/>
    <row r="190" s="90" customFormat="1"/>
    <row r="191" s="90" customFormat="1"/>
    <row r="192" s="90" customFormat="1"/>
    <row r="193" s="90" customFormat="1"/>
    <row r="194" s="90" customFormat="1"/>
    <row r="195" s="90" customFormat="1"/>
    <row r="196" s="90" customFormat="1"/>
    <row r="197" s="90" customFormat="1"/>
    <row r="198" s="90" customFormat="1"/>
    <row r="199" s="90" customFormat="1"/>
    <row r="200" s="90" customFormat="1"/>
    <row r="201" s="90" customFormat="1"/>
    <row r="202" s="90" customFormat="1"/>
    <row r="203" s="90" customFormat="1"/>
    <row r="204" s="90" customFormat="1"/>
    <row r="205" s="90" customFormat="1"/>
    <row r="206" s="90" customFormat="1"/>
    <row r="207" s="90" customFormat="1"/>
    <row r="208" s="90" customFormat="1"/>
    <row r="209" s="90" customFormat="1"/>
    <row r="210" s="90" customFormat="1"/>
    <row r="211" s="90" customFormat="1"/>
    <row r="212" s="90" customFormat="1"/>
    <row r="213" s="90" customFormat="1"/>
    <row r="214" s="90" customFormat="1"/>
    <row r="215" s="90" customFormat="1"/>
    <row r="216" s="90" customFormat="1"/>
    <row r="217" s="90" customFormat="1"/>
    <row r="218" s="90" customFormat="1"/>
    <row r="219" s="90" customFormat="1"/>
    <row r="220" s="90" customFormat="1"/>
    <row r="221" s="90" customFormat="1"/>
    <row r="222" s="90" customFormat="1"/>
    <row r="223" s="90" customFormat="1"/>
    <row r="224" s="90" customFormat="1"/>
    <row r="225" s="90" customFormat="1"/>
    <row r="226" s="90" customFormat="1"/>
    <row r="227" s="90" customFormat="1"/>
    <row r="228" s="90" customFormat="1"/>
    <row r="229" s="90" customFormat="1"/>
    <row r="230" s="90" customFormat="1"/>
    <row r="231" s="90" customFormat="1"/>
    <row r="232" s="90" customFormat="1"/>
    <row r="233" s="90" customFormat="1"/>
    <row r="234" s="90" customFormat="1"/>
    <row r="235" s="90" customFormat="1"/>
    <row r="236" s="90" customFormat="1"/>
    <row r="237" s="90" customFormat="1"/>
    <row r="238" s="90" customFormat="1"/>
    <row r="239" s="90" customFormat="1"/>
    <row r="240" s="90" customFormat="1"/>
    <row r="241" s="90" customFormat="1"/>
    <row r="242" s="90" customFormat="1"/>
    <row r="243" s="90" customFormat="1"/>
    <row r="244" s="90" customFormat="1"/>
    <row r="245" s="90" customFormat="1"/>
    <row r="246" s="90" customFormat="1"/>
    <row r="247" s="90" customFormat="1"/>
    <row r="248" s="90" customFormat="1"/>
    <row r="249" s="90" customFormat="1"/>
    <row r="250" s="90" customFormat="1"/>
    <row r="251" s="90" customFormat="1"/>
    <row r="252" s="90" customFormat="1"/>
    <row r="253" s="90" customFormat="1"/>
    <row r="254" s="90" customFormat="1"/>
    <row r="255" s="90" customFormat="1"/>
    <row r="256" s="90" customFormat="1"/>
    <row r="257" s="90" customFormat="1"/>
    <row r="258" s="90" customFormat="1"/>
    <row r="259" s="90" customFormat="1"/>
    <row r="260" s="90" customFormat="1"/>
    <row r="261" s="90" customFormat="1"/>
    <row r="262" s="90" customFormat="1"/>
    <row r="263" s="90" customFormat="1"/>
    <row r="264" s="90" customFormat="1"/>
    <row r="265" s="90" customFormat="1"/>
    <row r="266" s="90" customFormat="1"/>
  </sheetData>
  <sheetProtection sheet="1" selectLockedCells="1"/>
  <protectedRanges>
    <protectedRange sqref="F5:I5" name="Einträge"/>
  </protectedRanges>
  <dataConsolidate/>
  <customSheetViews>
    <customSheetView guid="{7591191C-1CA9-4972-9010-ACE08669645F}" showPageBreaks="1" showGridLines="0" fitToPage="1" printArea="1" hiddenRows="1" hiddenColumns="1">
      <selection activeCell="F10" sqref="F10"/>
      <pageMargins left="0" right="0" top="0" bottom="0" header="0" footer="0"/>
      <printOptions verticalCentered="1"/>
      <pageSetup paperSize="9" scale="81" orientation="landscape" r:id="rId1"/>
      <headerFooter alignWithMargins="0"/>
    </customSheetView>
    <customSheetView guid="{41CE2737-3F33-45D4-9A5B-FEF61FEC26BB}" showPageBreaks="1" showGridLines="0" fitToPage="1" printArea="1" hiddenRows="1" hiddenColumns="1" topLeftCell="A7">
      <selection activeCell="B22" sqref="B22"/>
      <pageMargins left="0" right="0" top="0" bottom="0" header="0" footer="0"/>
      <printOptions verticalCentered="1"/>
      <pageSetup paperSize="9" scale="81" orientation="landscape" r:id="rId2"/>
      <headerFooter alignWithMargins="0"/>
    </customSheetView>
    <customSheetView guid="{028D363B-29C8-43E5-828B-5B5C239ABCB7}" showPageBreaks="1" showGridLines="0" fitToPage="1" printArea="1" hiddenRows="1" hiddenColumns="1">
      <selection activeCell="G7" sqref="G7"/>
      <pageMargins left="0" right="0" top="0" bottom="0" header="0" footer="0"/>
      <printOptions verticalCentered="1"/>
      <pageSetup paperSize="9" scale="78" orientation="landscape" r:id="rId3"/>
      <headerFooter alignWithMargins="0"/>
    </customSheetView>
  </customSheetViews>
  <mergeCells count="15">
    <mergeCell ref="F2:K2"/>
    <mergeCell ref="E22:H22"/>
    <mergeCell ref="E23:H23"/>
    <mergeCell ref="I7:J7"/>
    <mergeCell ref="C5:E5"/>
    <mergeCell ref="F3:F4"/>
    <mergeCell ref="H3:I4"/>
    <mergeCell ref="H5:I5"/>
    <mergeCell ref="G3:G4"/>
    <mergeCell ref="E26:H26"/>
    <mergeCell ref="E27:H27"/>
    <mergeCell ref="E30:H30"/>
    <mergeCell ref="E31:H31"/>
    <mergeCell ref="I14:J14"/>
    <mergeCell ref="I21:J21"/>
  </mergeCells>
  <phoneticPr fontId="6" type="noConversion"/>
  <conditionalFormatting sqref="C8">
    <cfRule type="cellIs" dxfId="1" priority="1" stopIfTrue="1" operator="greaterThan">
      <formula>""""""</formula>
    </cfRule>
  </conditionalFormatting>
  <dataValidations count="1">
    <dataValidation type="decimal" operator="greaterThanOrEqual" allowBlank="1" showInputMessage="1" showErrorMessage="1" sqref="F5" xr:uid="{00000000-0002-0000-0000-000000000000}">
      <formula1>6</formula1>
    </dataValidation>
  </dataValidations>
  <hyperlinks>
    <hyperlink ref="K13" r:id="rId4" xr:uid="{00000000-0004-0000-0000-000000000000}"/>
    <hyperlink ref="K21" r:id="rId5" xr:uid="{00000000-0004-0000-0000-000001000000}"/>
    <hyperlink ref="I14" r:id="rId6" display="www.auma.de" xr:uid="{00000000-0004-0000-0000-000002000000}"/>
    <hyperlink ref="I21" r:id="rId7" display="www.standkonfigurator.de" xr:uid="{00000000-0004-0000-0000-000003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74" orientation="landscape" r:id="rId8"/>
  <headerFooter alignWithMargins="0"/>
  <ignoredErrors>
    <ignoredError sqref="F11" formula="1"/>
  </ignoredErrors>
  <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DropDown!$C$9:$C$11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V262"/>
  <sheetViews>
    <sheetView showGridLines="0" tabSelected="1" topLeftCell="A2" zoomScaleNormal="100" workbookViewId="0">
      <selection activeCell="G5" sqref="G5"/>
    </sheetView>
  </sheetViews>
  <sheetFormatPr defaultColWidth="11.42578125" defaultRowHeight="12.75"/>
  <cols>
    <col min="1" max="1" width="2.42578125" style="4" customWidth="1"/>
    <col min="2" max="2" width="50.5703125" customWidth="1"/>
    <col min="3" max="3" width="11.5703125" customWidth="1"/>
    <col min="4" max="4" width="8.5703125" customWidth="1"/>
    <col min="5" max="8" width="17" customWidth="1"/>
    <col min="9" max="10" width="20.5703125" customWidth="1"/>
    <col min="11" max="14" width="11.42578125" style="14"/>
    <col min="15" max="17" width="11.42578125" style="14" hidden="1" customWidth="1"/>
    <col min="18" max="32" width="11.42578125" style="14"/>
    <col min="33" max="76" width="11.42578125" style="15"/>
    <col min="77" max="150" width="11.42578125" style="12"/>
  </cols>
  <sheetData>
    <row r="2" spans="1:151" ht="78" customHeight="1">
      <c r="C2" s="257"/>
      <c r="F2" s="246" t="s">
        <v>33</v>
      </c>
      <c r="G2" s="247"/>
      <c r="H2" s="247"/>
      <c r="I2" s="247"/>
      <c r="J2" s="247"/>
      <c r="K2" s="4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EU2" s="12"/>
    </row>
    <row r="3" spans="1:151" s="10" customFormat="1" ht="19.5" customHeight="1">
      <c r="A3" s="9"/>
      <c r="C3" s="21"/>
      <c r="D3"/>
      <c r="F3" s="251" t="s">
        <v>34</v>
      </c>
      <c r="G3" s="251" t="s">
        <v>35</v>
      </c>
      <c r="H3" s="253" t="s">
        <v>36</v>
      </c>
      <c r="I3" s="254"/>
      <c r="J3" s="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1" s="10" customFormat="1" ht="19.5" customHeight="1">
      <c r="A4" s="9"/>
      <c r="B4" s="198" t="s">
        <v>37</v>
      </c>
      <c r="C4" s="21"/>
      <c r="D4"/>
      <c r="F4" s="252"/>
      <c r="G4" s="252"/>
      <c r="H4" s="255"/>
      <c r="I4" s="256"/>
      <c r="J4" s="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1" ht="21.75" customHeight="1">
      <c r="B5" s="21"/>
      <c r="C5" s="248" t="s">
        <v>38</v>
      </c>
      <c r="D5" s="248"/>
      <c r="E5" s="249"/>
      <c r="F5" s="261">
        <v>20</v>
      </c>
      <c r="G5" s="262"/>
      <c r="H5" s="263">
        <v>0</v>
      </c>
      <c r="I5" s="264"/>
      <c r="J5" s="4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151" ht="12.75" customHeight="1">
      <c r="B6" s="21"/>
      <c r="C6" s="21"/>
      <c r="D6" s="4"/>
      <c r="E6" s="8"/>
      <c r="F6" s="9"/>
      <c r="G6" s="4"/>
      <c r="H6" s="4"/>
      <c r="I6" s="265"/>
      <c r="J6" s="89" t="s">
        <v>39</v>
      </c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151" ht="13.5" customHeight="1">
      <c r="C7" s="21"/>
      <c r="D7" s="4"/>
      <c r="E7" s="8"/>
      <c r="F7" s="9"/>
      <c r="G7" s="4"/>
      <c r="H7" s="4"/>
      <c r="I7" s="238" t="str">
        <f>DropDown!E30</f>
        <v>www.itsa365.de/application</v>
      </c>
      <c r="J7" s="250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151" ht="68.099999999999994" customHeight="1">
      <c r="B8" s="57" t="s">
        <v>40</v>
      </c>
      <c r="C8" s="3"/>
      <c r="D8" s="1"/>
      <c r="E8" s="18" t="s">
        <v>41</v>
      </c>
      <c r="F8" s="68" t="s">
        <v>42</v>
      </c>
      <c r="G8" s="19" t="s">
        <v>43</v>
      </c>
      <c r="H8" s="20" t="s">
        <v>44</v>
      </c>
      <c r="I8" s="2"/>
      <c r="J8" s="2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151">
      <c r="B9" s="25" t="s">
        <v>45</v>
      </c>
      <c r="C9" s="135">
        <v>395</v>
      </c>
      <c r="D9" s="143"/>
      <c r="E9" s="82">
        <f>IF($F$5&lt;=30,$F$5*$C$9,11850+($F$5-30)*DropDown!C13)</f>
        <v>7900</v>
      </c>
      <c r="F9" s="81">
        <f>IF($F$5&lt;=30,$F$5*$C$9,11850+($F$5-30)*DropDown!C14)</f>
        <v>7900</v>
      </c>
      <c r="G9" s="83">
        <f>IF($F$5&lt;=30,$F$5*$C$9,11850+($F$5-30)*DropDown!C15)</f>
        <v>7900</v>
      </c>
      <c r="H9" s="84">
        <f>IF($F$5&lt;=30,$F$5*$C$9,11850+($F$5-30)*DropDown!C16)</f>
        <v>7900</v>
      </c>
      <c r="I9" s="2"/>
      <c r="J9" s="2"/>
      <c r="K9" s="258"/>
      <c r="L9" s="258"/>
      <c r="M9" s="258"/>
      <c r="N9" s="258"/>
      <c r="O9" s="16">
        <v>0</v>
      </c>
      <c r="P9" s="266">
        <v>0.19</v>
      </c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151">
      <c r="B10" s="67" t="s">
        <v>46</v>
      </c>
      <c r="C10" s="135">
        <v>1490</v>
      </c>
      <c r="D10" s="143"/>
      <c r="E10" s="61">
        <f>$G$5*$C$10</f>
        <v>0</v>
      </c>
      <c r="F10" s="62">
        <f>$G$5*$C$10</f>
        <v>0</v>
      </c>
      <c r="G10" s="63">
        <f>$G$5*$C$10</f>
        <v>0</v>
      </c>
      <c r="H10" s="64">
        <f>$G$5*$C$10</f>
        <v>0</v>
      </c>
      <c r="I10" s="2"/>
      <c r="J10" s="2"/>
      <c r="K10" s="258"/>
      <c r="L10" s="258"/>
      <c r="M10" s="258"/>
      <c r="N10" s="258"/>
      <c r="O10" s="16"/>
      <c r="P10" s="266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151">
      <c r="B11" s="67" t="s">
        <v>47</v>
      </c>
      <c r="C11" s="215">
        <f>DropDown!C22</f>
        <v>390</v>
      </c>
      <c r="D11" s="143" t="s">
        <v>48</v>
      </c>
      <c r="E11" s="85">
        <f>C11</f>
        <v>390</v>
      </c>
      <c r="F11" s="86">
        <f>C11</f>
        <v>390</v>
      </c>
      <c r="G11" s="87">
        <f>C11</f>
        <v>390</v>
      </c>
      <c r="H11" s="88">
        <f>C11</f>
        <v>390</v>
      </c>
      <c r="I11" s="2"/>
      <c r="J11" s="2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151">
      <c r="B12" s="67" t="s">
        <v>49</v>
      </c>
      <c r="C12" s="143">
        <f>DropDown!C23</f>
        <v>990</v>
      </c>
      <c r="D12" s="143" t="s">
        <v>48</v>
      </c>
      <c r="E12" s="85">
        <f>C12</f>
        <v>990</v>
      </c>
      <c r="F12" s="86">
        <f>C12</f>
        <v>990</v>
      </c>
      <c r="G12" s="199">
        <f>C12</f>
        <v>990</v>
      </c>
      <c r="H12" s="200">
        <f>990</f>
        <v>990</v>
      </c>
      <c r="I12" s="2"/>
      <c r="J12" s="2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151">
      <c r="B13" s="65" t="s">
        <v>50</v>
      </c>
      <c r="C13" s="135">
        <f>DropDown!C18</f>
        <v>0.6</v>
      </c>
      <c r="D13" s="156" t="s">
        <v>51</v>
      </c>
      <c r="E13" s="61">
        <f>C13*F5</f>
        <v>12</v>
      </c>
      <c r="F13" s="62">
        <f>C13*F5</f>
        <v>12</v>
      </c>
      <c r="G13" s="63">
        <f>C13*F5</f>
        <v>12</v>
      </c>
      <c r="H13" s="64">
        <f>C13*F5</f>
        <v>12</v>
      </c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151">
      <c r="B14" s="66" t="s">
        <v>52</v>
      </c>
      <c r="C14" s="216">
        <f>DropDown!C20</f>
        <v>5.95</v>
      </c>
      <c r="D14" s="156" t="s">
        <v>51</v>
      </c>
      <c r="E14" s="61">
        <f>IF($F$5&lt;500,$F$5*$C$14,500*$C$14)</f>
        <v>119</v>
      </c>
      <c r="F14" s="62">
        <f>IF($F$5&lt;500,$F$5*$C$14,500*$C$14)</f>
        <v>119</v>
      </c>
      <c r="G14" s="63">
        <f>IF($F$5&lt;500,$F$5*$C$14,500*$C$14)</f>
        <v>119</v>
      </c>
      <c r="H14" s="64">
        <f>IF($F$5&lt;500,$F$5*$C$14,500*$C$14)</f>
        <v>119</v>
      </c>
      <c r="I14" s="245" t="str">
        <f>DropDown!E31</f>
        <v>www.auma.de/en/</v>
      </c>
      <c r="J14" s="23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151" ht="14.25" customHeight="1">
      <c r="B15" s="53" t="s">
        <v>53</v>
      </c>
      <c r="C15" s="206"/>
      <c r="D15" s="164"/>
      <c r="E15" s="201">
        <f>E9+E10+E11+E12+E13+E14</f>
        <v>9411</v>
      </c>
      <c r="F15" s="203">
        <f t="shared" ref="F15" si="0">F9+F10+F11+F12+F13+F14</f>
        <v>9411</v>
      </c>
      <c r="G15" s="204">
        <f>G9+G10+G11+G12+G13+G14</f>
        <v>9411</v>
      </c>
      <c r="H15" s="205">
        <f>H9+H10+H11+H12+H13+H14</f>
        <v>9411</v>
      </c>
      <c r="I15" s="2"/>
      <c r="J15" s="2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151">
      <c r="B16" s="54" t="s">
        <v>54</v>
      </c>
      <c r="C16" s="160">
        <f>H5</f>
        <v>0</v>
      </c>
      <c r="D16" s="143" t="s">
        <v>55</v>
      </c>
      <c r="E16" s="30">
        <f>IF($C$16="-choose-",0,E15*$C$16)</f>
        <v>0</v>
      </c>
      <c r="F16" s="27">
        <f>IF($C$16="-choose-",0,F15*$C$16)</f>
        <v>0</v>
      </c>
      <c r="G16" s="28">
        <f>IF($C$16="-choose-",0,G15*$C$16)</f>
        <v>0</v>
      </c>
      <c r="H16" s="29">
        <f>IF($C$16="-choose-",0,H15*$C$16)</f>
        <v>0</v>
      </c>
      <c r="I16" s="2"/>
      <c r="J16" s="2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152" ht="12.75" customHeight="1" thickBot="1">
      <c r="B17" s="48" t="s">
        <v>56</v>
      </c>
      <c r="C17" s="166"/>
      <c r="D17" s="167"/>
      <c r="E17" s="31">
        <f>E15+E16</f>
        <v>9411</v>
      </c>
      <c r="F17" s="32">
        <f>F15+F16</f>
        <v>9411</v>
      </c>
      <c r="G17" s="33">
        <f>G15+G16</f>
        <v>9411</v>
      </c>
      <c r="H17" s="34">
        <f>H15+H16</f>
        <v>9411</v>
      </c>
      <c r="I17" s="2"/>
      <c r="J17" s="2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152" ht="12.75" customHeight="1" thickTop="1">
      <c r="B18" s="25"/>
      <c r="C18" s="207"/>
      <c r="D18" s="208"/>
      <c r="E18" s="35"/>
      <c r="F18" s="36"/>
      <c r="G18" s="36"/>
      <c r="H18" s="36"/>
      <c r="I18" s="2"/>
      <c r="J18" s="2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152" ht="12.75" customHeight="1">
      <c r="B19" s="25"/>
      <c r="C19" s="207"/>
      <c r="D19" s="208"/>
      <c r="E19" s="35"/>
      <c r="F19" s="36"/>
      <c r="G19" s="36"/>
      <c r="H19" s="36"/>
      <c r="I19" s="2"/>
      <c r="J19" s="2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152" ht="13.5" customHeight="1">
      <c r="B20" s="52" t="s">
        <v>57</v>
      </c>
      <c r="C20" s="207"/>
      <c r="D20" s="208"/>
      <c r="E20" s="35"/>
      <c r="F20" s="35"/>
      <c r="G20" s="35"/>
      <c r="H20" s="35"/>
      <c r="I20" s="2"/>
      <c r="J20" s="2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152" ht="56.25">
      <c r="B21" s="217" t="s">
        <v>58</v>
      </c>
      <c r="C21" s="209"/>
      <c r="D21" s="210"/>
      <c r="E21" s="35"/>
      <c r="F21" s="35"/>
      <c r="G21" s="35"/>
      <c r="H21" s="35"/>
      <c r="I21" s="238" t="str">
        <f>DropDown!E32</f>
        <v>more complete rental stands: www.standconfigurator.com</v>
      </c>
      <c r="J21" s="23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152">
      <c r="B22" s="26" t="s">
        <v>59</v>
      </c>
      <c r="C22" s="213">
        <v>219</v>
      </c>
      <c r="D22" s="143" t="s">
        <v>51</v>
      </c>
      <c r="E22" s="239">
        <f>IF(F5&lt;15,15*C22,C22*F5)</f>
        <v>4380</v>
      </c>
      <c r="F22" s="240"/>
      <c r="G22" s="240"/>
      <c r="H22" s="241"/>
      <c r="I22" s="2"/>
      <c r="J22" s="2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152">
      <c r="B23" s="50" t="s">
        <v>54</v>
      </c>
      <c r="C23" s="179">
        <f>H5</f>
        <v>0</v>
      </c>
      <c r="D23" s="143" t="s">
        <v>55</v>
      </c>
      <c r="E23" s="242">
        <f>IF($C$23="-choose-",0,E22*C23)</f>
        <v>0</v>
      </c>
      <c r="F23" s="243"/>
      <c r="G23" s="243"/>
      <c r="H23" s="244"/>
      <c r="I23" s="2"/>
      <c r="J23" s="2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152" ht="13.5" thickBot="1">
      <c r="B24" s="47" t="s">
        <v>60</v>
      </c>
      <c r="C24" s="181"/>
      <c r="D24" s="182"/>
      <c r="E24" s="37">
        <f>E17+E22+E23</f>
        <v>13791</v>
      </c>
      <c r="F24" s="32">
        <f>F17+E22+E23</f>
        <v>13791</v>
      </c>
      <c r="G24" s="33">
        <f>G17+E22+E23</f>
        <v>13791</v>
      </c>
      <c r="H24" s="34">
        <f>H17+E22+E23</f>
        <v>13791</v>
      </c>
      <c r="I24" s="2"/>
      <c r="J24" s="2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152" ht="13.5" thickTop="1">
      <c r="B25" s="26"/>
      <c r="C25" s="177"/>
      <c r="D25" s="211"/>
      <c r="E25" s="38"/>
      <c r="F25" s="38"/>
      <c r="G25" s="38"/>
      <c r="H25" s="38"/>
      <c r="I25" s="2"/>
      <c r="J25" s="2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152">
      <c r="B26" s="26" t="s">
        <v>61</v>
      </c>
      <c r="C26" s="177">
        <f>DropDown!C26</f>
        <v>199</v>
      </c>
      <c r="D26" s="143" t="s">
        <v>51</v>
      </c>
      <c r="E26" s="242">
        <f>IF(F5&lt;9,9*C26,C26*F5)</f>
        <v>3980</v>
      </c>
      <c r="F26" s="243"/>
      <c r="G26" s="243"/>
      <c r="H26" s="244"/>
      <c r="I26" s="2"/>
      <c r="J26" s="2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152">
      <c r="B27" s="51" t="s">
        <v>54</v>
      </c>
      <c r="C27" s="179">
        <f>H5</f>
        <v>0</v>
      </c>
      <c r="D27" s="143" t="s">
        <v>55</v>
      </c>
      <c r="E27" s="242">
        <f>IF($C$27="-choose-",0,E26*C27)</f>
        <v>0</v>
      </c>
      <c r="F27" s="243"/>
      <c r="G27" s="243"/>
      <c r="H27" s="244"/>
      <c r="I27" s="2"/>
      <c r="J27" s="2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152" ht="13.5" thickBot="1">
      <c r="B28" s="49" t="s">
        <v>60</v>
      </c>
      <c r="C28" s="181"/>
      <c r="D28" s="182"/>
      <c r="E28" s="37">
        <f>E17+E26+E27</f>
        <v>13391</v>
      </c>
      <c r="F28" s="32">
        <f>F17+E26+E27</f>
        <v>13391</v>
      </c>
      <c r="G28" s="33">
        <f>G17+E26+E27</f>
        <v>13391</v>
      </c>
      <c r="H28" s="34">
        <f>H17+E26+E27</f>
        <v>13391</v>
      </c>
      <c r="I28" s="2"/>
      <c r="J28" s="2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152" ht="13.5" thickTop="1">
      <c r="B29" s="1"/>
      <c r="C29" s="1"/>
      <c r="D29" s="1"/>
      <c r="E29" s="1"/>
      <c r="F29" s="1"/>
      <c r="G29" s="1"/>
      <c r="H29" s="1"/>
      <c r="I29" s="1"/>
      <c r="J29" s="1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152" ht="15" customHeight="1">
      <c r="B30" s="80" t="s">
        <v>62</v>
      </c>
      <c r="C30" s="1"/>
      <c r="D30" s="1"/>
      <c r="E30" s="1"/>
      <c r="F30" s="1"/>
      <c r="G30" s="1"/>
      <c r="H30" s="1"/>
      <c r="I30" s="1"/>
      <c r="J30" s="1"/>
      <c r="K30" s="1"/>
      <c r="L30" s="7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EU30" s="12"/>
      <c r="EV30" s="12"/>
    </row>
    <row r="31" spans="1:152" ht="9.75" customHeight="1">
      <c r="B31" s="4"/>
      <c r="C31" s="4"/>
      <c r="D31" s="4"/>
      <c r="E31" s="4"/>
      <c r="F31" s="4"/>
      <c r="G31" s="4"/>
      <c r="H31" s="4"/>
      <c r="I31" s="4"/>
      <c r="J31" s="4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152" s="6" customFormat="1" hidden="1">
      <c r="A32" s="5"/>
      <c r="B32" s="5">
        <v>0</v>
      </c>
      <c r="C32" s="5"/>
      <c r="D32" s="5"/>
      <c r="E32" s="5"/>
      <c r="F32" s="5"/>
      <c r="G32" s="5"/>
      <c r="H32" s="5"/>
      <c r="I32" s="5"/>
      <c r="J32" s="5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</row>
    <row r="33" spans="1:150" s="6" customFormat="1" hidden="1">
      <c r="A33" s="5"/>
      <c r="B33" s="5">
        <v>6</v>
      </c>
      <c r="C33" s="5"/>
      <c r="D33" s="5"/>
      <c r="E33" s="5"/>
      <c r="F33" s="5"/>
      <c r="G33" s="5"/>
      <c r="H33" s="5"/>
      <c r="I33" s="5"/>
      <c r="J33" s="5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</row>
    <row r="34" spans="1:150" hidden="1">
      <c r="B34" s="4"/>
      <c r="C34" s="4"/>
      <c r="D34" s="4"/>
      <c r="E34" s="4"/>
      <c r="F34" s="4"/>
      <c r="G34" s="4"/>
      <c r="H34" s="4"/>
      <c r="I34" s="4"/>
      <c r="J34" s="4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150" s="15" customFormat="1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</row>
    <row r="36" spans="1:150" s="15" customFormat="1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</row>
    <row r="37" spans="1:150" s="15" customForma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</row>
    <row r="38" spans="1:150" s="15" customFormat="1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</row>
    <row r="39" spans="1:150" s="15" customForma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</row>
    <row r="40" spans="1:150" s="15" customFormat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</row>
    <row r="41" spans="1:150" s="15" customFormat="1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</row>
    <row r="42" spans="1:150" s="15" customFormat="1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</row>
    <row r="43" spans="1:150" s="15" customFormat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</row>
    <row r="44" spans="1:150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150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150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150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150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10">
      <c r="A49" s="258"/>
      <c r="B49" s="258"/>
      <c r="C49" s="258"/>
      <c r="D49" s="258"/>
      <c r="E49" s="258"/>
      <c r="F49" s="258"/>
      <c r="G49" s="258"/>
      <c r="H49" s="258"/>
      <c r="I49" s="258"/>
      <c r="J49" s="258"/>
    </row>
    <row r="50" spans="1:10">
      <c r="A50" s="258"/>
      <c r="B50" s="258"/>
      <c r="C50" s="258"/>
      <c r="D50" s="258"/>
      <c r="E50" s="258"/>
      <c r="F50" s="258"/>
      <c r="G50" s="258"/>
      <c r="H50" s="258"/>
      <c r="I50" s="258"/>
      <c r="J50" s="258"/>
    </row>
    <row r="51" spans="1:10">
      <c r="A51" s="258"/>
      <c r="B51" s="258"/>
      <c r="C51" s="258"/>
      <c r="D51" s="258"/>
      <c r="E51" s="258"/>
      <c r="F51" s="258"/>
      <c r="G51" s="258"/>
      <c r="H51" s="258"/>
      <c r="I51" s="258"/>
      <c r="J51" s="258"/>
    </row>
    <row r="52" spans="1:10">
      <c r="A52" s="258"/>
      <c r="B52" s="258"/>
      <c r="C52" s="258"/>
      <c r="D52" s="258"/>
      <c r="E52" s="258"/>
      <c r="F52" s="258"/>
      <c r="G52" s="258"/>
      <c r="H52" s="258"/>
      <c r="I52" s="258"/>
      <c r="J52" s="258"/>
    </row>
    <row r="53" spans="1:10">
      <c r="A53" s="258"/>
      <c r="B53" s="258"/>
      <c r="C53" s="258"/>
      <c r="D53" s="258"/>
      <c r="E53" s="258"/>
      <c r="F53" s="258"/>
      <c r="G53" s="258"/>
      <c r="H53" s="258"/>
      <c r="I53" s="258"/>
      <c r="J53" s="258"/>
    </row>
    <row r="54" spans="1:10">
      <c r="A54" s="258"/>
      <c r="B54" s="258"/>
      <c r="C54" s="258"/>
      <c r="D54" s="258"/>
      <c r="E54" s="258"/>
      <c r="F54" s="258"/>
      <c r="G54" s="258"/>
      <c r="H54" s="258"/>
      <c r="I54" s="258"/>
      <c r="J54" s="258"/>
    </row>
    <row r="55" spans="1:10">
      <c r="A55" s="258"/>
      <c r="B55" s="258"/>
      <c r="C55" s="258"/>
      <c r="D55" s="258"/>
      <c r="E55" s="258"/>
      <c r="F55" s="258"/>
      <c r="G55" s="258"/>
      <c r="H55" s="258"/>
      <c r="I55" s="258"/>
      <c r="J55" s="258"/>
    </row>
    <row r="56" spans="1:10">
      <c r="A56" s="258"/>
      <c r="B56" s="258"/>
      <c r="C56" s="258"/>
      <c r="D56" s="258"/>
      <c r="E56" s="258"/>
      <c r="F56" s="258"/>
      <c r="G56" s="258"/>
      <c r="H56" s="258"/>
      <c r="I56" s="258"/>
      <c r="J56" s="258"/>
    </row>
    <row r="57" spans="1:10">
      <c r="A57" s="258"/>
      <c r="B57" s="258"/>
      <c r="C57" s="258"/>
      <c r="D57" s="258"/>
      <c r="E57" s="258"/>
      <c r="F57" s="258"/>
      <c r="G57" s="258"/>
      <c r="H57" s="258"/>
      <c r="I57" s="258"/>
      <c r="J57" s="258"/>
    </row>
    <row r="58" spans="1:10">
      <c r="A58" s="258"/>
      <c r="B58" s="258"/>
      <c r="C58" s="258"/>
      <c r="D58" s="258"/>
      <c r="E58" s="258"/>
      <c r="F58" s="258"/>
      <c r="G58" s="258"/>
      <c r="H58" s="258"/>
      <c r="I58" s="258"/>
      <c r="J58" s="258"/>
    </row>
    <row r="59" spans="1:10">
      <c r="A59" s="258"/>
      <c r="B59" s="258"/>
      <c r="C59" s="258"/>
      <c r="D59" s="258"/>
      <c r="E59" s="258"/>
      <c r="F59" s="258"/>
      <c r="G59" s="258"/>
      <c r="H59" s="258"/>
      <c r="I59" s="258"/>
      <c r="J59" s="258"/>
    </row>
    <row r="60" spans="1:10">
      <c r="A60" s="258"/>
      <c r="B60" s="258"/>
      <c r="C60" s="258"/>
      <c r="D60" s="258"/>
      <c r="E60" s="258"/>
      <c r="F60" s="258"/>
      <c r="G60" s="258"/>
      <c r="H60" s="258"/>
      <c r="I60" s="258"/>
      <c r="J60" s="258"/>
    </row>
    <row r="61" spans="1:10">
      <c r="A61" s="258"/>
      <c r="B61" s="258"/>
      <c r="C61" s="258"/>
      <c r="D61" s="258"/>
      <c r="E61" s="258"/>
      <c r="F61" s="258"/>
      <c r="G61" s="258"/>
      <c r="H61" s="258"/>
      <c r="I61" s="258"/>
      <c r="J61" s="258"/>
    </row>
    <row r="62" spans="1:10">
      <c r="A62" s="258"/>
      <c r="B62" s="258"/>
      <c r="C62" s="258"/>
      <c r="D62" s="258"/>
      <c r="E62" s="258"/>
      <c r="F62" s="258"/>
      <c r="G62" s="258"/>
      <c r="H62" s="258"/>
      <c r="I62" s="258"/>
      <c r="J62" s="258"/>
    </row>
    <row r="63" spans="1:10">
      <c r="A63" s="258"/>
      <c r="B63" s="258"/>
      <c r="C63" s="258"/>
      <c r="D63" s="258"/>
      <c r="E63" s="258"/>
      <c r="F63" s="258"/>
      <c r="G63" s="258"/>
      <c r="H63" s="258"/>
      <c r="I63" s="258"/>
      <c r="J63" s="258"/>
    </row>
    <row r="64" spans="1:10">
      <c r="A64" s="258"/>
      <c r="B64" s="258"/>
      <c r="C64" s="258"/>
      <c r="D64" s="258"/>
      <c r="E64" s="258"/>
      <c r="F64" s="258"/>
      <c r="G64" s="258"/>
      <c r="H64" s="258"/>
      <c r="I64" s="258"/>
      <c r="J64" s="258"/>
    </row>
    <row r="65" spans="1:76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 s="11" customFormat="1"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40"/>
      <c r="AH78" s="40"/>
      <c r="AI78" s="40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</row>
    <row r="79" spans="1:76" s="11" customFormat="1"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40"/>
      <c r="AH79" s="40"/>
      <c r="AI79" s="40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</row>
    <row r="80" spans="1:76" s="11" customFormat="1"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40"/>
      <c r="AH80" s="40"/>
      <c r="AI80" s="40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</row>
    <row r="81" spans="11:76" s="11" customFormat="1"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40"/>
      <c r="AH81" s="40"/>
      <c r="AI81" s="40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</row>
    <row r="82" spans="11:76" s="11" customFormat="1"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40"/>
      <c r="AH82" s="40"/>
      <c r="AI82" s="40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</row>
    <row r="83" spans="11:76" s="11" customFormat="1"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40"/>
      <c r="AH83" s="40"/>
      <c r="AI83" s="40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</row>
    <row r="84" spans="11:76" s="11" customFormat="1"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40"/>
      <c r="AH84" s="40"/>
      <c r="AI84" s="40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</row>
    <row r="85" spans="11:76" s="11" customFormat="1"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40"/>
      <c r="AH85" s="40"/>
      <c r="AI85" s="40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</row>
    <row r="86" spans="11:76" s="11" customFormat="1"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40"/>
      <c r="AH86" s="40"/>
      <c r="AI86" s="40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</row>
    <row r="87" spans="11:76" s="11" customFormat="1"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40"/>
      <c r="AH87" s="40"/>
      <c r="AI87" s="40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</row>
    <row r="88" spans="11:76" s="11" customFormat="1"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40"/>
      <c r="AH88" s="40"/>
      <c r="AI88" s="40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</row>
    <row r="89" spans="11:76" s="11" customFormat="1"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40"/>
      <c r="AH89" s="40"/>
      <c r="AI89" s="40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</row>
    <row r="90" spans="11:76" s="11" customFormat="1"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40"/>
      <c r="AH90" s="40"/>
      <c r="AI90" s="40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</row>
    <row r="91" spans="11:76" s="11" customFormat="1"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40"/>
      <c r="AH91" s="40"/>
      <c r="AI91" s="40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</row>
    <row r="92" spans="11:76" s="11" customFormat="1"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</row>
    <row r="93" spans="11:76" s="11" customFormat="1"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</row>
    <row r="94" spans="11:76" s="11" customFormat="1"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</row>
    <row r="95" spans="11:76" s="11" customFormat="1"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</row>
    <row r="96" spans="11:76" s="11" customFormat="1"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</row>
    <row r="97" spans="11:76" s="11" customFormat="1"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</row>
    <row r="98" spans="11:76" s="11" customFormat="1"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</row>
    <row r="99" spans="11:76" s="11" customFormat="1"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8"/>
      <c r="BW99" s="258"/>
      <c r="BX99" s="258"/>
    </row>
    <row r="100" spans="11:76" s="11" customFormat="1"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</row>
    <row r="101" spans="11:76" s="11" customFormat="1"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</row>
    <row r="102" spans="11:76" s="11" customFormat="1"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</row>
    <row r="103" spans="11:76" s="11" customFormat="1"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</row>
    <row r="104" spans="11:76" s="11" customFormat="1"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8"/>
      <c r="BW104" s="258"/>
      <c r="BX104" s="258"/>
    </row>
    <row r="105" spans="11:76" s="11" customFormat="1"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8"/>
      <c r="BW105" s="258"/>
      <c r="BX105" s="258"/>
    </row>
    <row r="106" spans="11:76" s="11" customFormat="1"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</row>
    <row r="107" spans="11:76" s="11" customFormat="1"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W107" s="258"/>
      <c r="BX107" s="258"/>
    </row>
    <row r="108" spans="11:76" s="11" customFormat="1"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</row>
    <row r="109" spans="11:76" s="11" customFormat="1"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</row>
    <row r="110" spans="11:76" s="11" customFormat="1"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</row>
    <row r="111" spans="11:76" s="11" customFormat="1"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</row>
    <row r="112" spans="11:76" s="11" customFormat="1"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</row>
    <row r="113" spans="11:76" s="11" customFormat="1"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</row>
    <row r="114" spans="11:76" s="11" customFormat="1"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</row>
    <row r="115" spans="11:76" s="11" customFormat="1"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8"/>
      <c r="BS115" s="258"/>
      <c r="BT115" s="258"/>
      <c r="BU115" s="258"/>
      <c r="BV115" s="258"/>
      <c r="BW115" s="258"/>
      <c r="BX115" s="258"/>
    </row>
    <row r="116" spans="11:76" s="11" customFormat="1"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8"/>
      <c r="AZ116" s="258"/>
      <c r="BA116" s="258"/>
      <c r="BB116" s="258"/>
      <c r="BC116" s="258"/>
      <c r="BD116" s="258"/>
      <c r="BE116" s="258"/>
      <c r="BF116" s="258"/>
      <c r="BG116" s="258"/>
      <c r="BH116" s="258"/>
      <c r="BI116" s="258"/>
      <c r="BJ116" s="258"/>
      <c r="BK116" s="258"/>
      <c r="BL116" s="258"/>
      <c r="BM116" s="258"/>
      <c r="BN116" s="258"/>
      <c r="BO116" s="258"/>
      <c r="BP116" s="258"/>
      <c r="BQ116" s="258"/>
      <c r="BR116" s="258"/>
      <c r="BS116" s="258"/>
      <c r="BT116" s="258"/>
      <c r="BU116" s="258"/>
      <c r="BV116" s="258"/>
      <c r="BW116" s="258"/>
      <c r="BX116" s="258"/>
    </row>
    <row r="117" spans="11:76" s="11" customFormat="1"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8"/>
      <c r="BV117" s="258"/>
      <c r="BW117" s="258"/>
      <c r="BX117" s="258"/>
    </row>
    <row r="118" spans="11:76" s="11" customFormat="1"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</row>
    <row r="119" spans="11:76" s="11" customFormat="1"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</row>
    <row r="120" spans="11:76" s="11" customFormat="1"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</row>
    <row r="121" spans="11:76" s="11" customFormat="1"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</row>
    <row r="122" spans="11:76" s="11" customFormat="1"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</row>
    <row r="123" spans="11:76" s="11" customFormat="1"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8"/>
      <c r="BO123" s="258"/>
      <c r="BP123" s="258"/>
      <c r="BQ123" s="258"/>
      <c r="BR123" s="258"/>
      <c r="BS123" s="258"/>
      <c r="BT123" s="258"/>
      <c r="BU123" s="258"/>
      <c r="BV123" s="258"/>
      <c r="BW123" s="258"/>
      <c r="BX123" s="258"/>
    </row>
    <row r="124" spans="11:76" s="11" customFormat="1"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</row>
    <row r="125" spans="11:76" s="11" customFormat="1"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</row>
    <row r="126" spans="11:76" s="11" customFormat="1"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8"/>
      <c r="BO126" s="258"/>
      <c r="BP126" s="258"/>
      <c r="BQ126" s="258"/>
      <c r="BR126" s="258"/>
      <c r="BS126" s="258"/>
      <c r="BT126" s="258"/>
      <c r="BU126" s="258"/>
      <c r="BV126" s="258"/>
      <c r="BW126" s="258"/>
      <c r="BX126" s="258"/>
    </row>
    <row r="127" spans="11:76" s="11" customFormat="1"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</row>
    <row r="128" spans="11:76" s="11" customFormat="1"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</row>
    <row r="129" spans="11:76" s="11" customFormat="1"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8"/>
      <c r="BO129" s="258"/>
      <c r="BP129" s="258"/>
      <c r="BQ129" s="258"/>
      <c r="BR129" s="258"/>
      <c r="BS129" s="258"/>
      <c r="BT129" s="258"/>
      <c r="BU129" s="258"/>
      <c r="BV129" s="258"/>
      <c r="BW129" s="258"/>
      <c r="BX129" s="258"/>
    </row>
    <row r="130" spans="11:76" s="11" customFormat="1"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</row>
    <row r="131" spans="11:76" s="11" customFormat="1"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</row>
    <row r="132" spans="11:76" s="11" customFormat="1"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</row>
    <row r="133" spans="11:76" s="11" customFormat="1"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</row>
    <row r="134" spans="11:76" s="11" customFormat="1"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</row>
    <row r="135" spans="11:76" s="11" customFormat="1"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</row>
    <row r="136" spans="11:76" s="11" customFormat="1"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</row>
    <row r="137" spans="11:76" s="11" customFormat="1"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</row>
    <row r="138" spans="11:76" s="11" customFormat="1"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</row>
    <row r="139" spans="11:76" s="11" customFormat="1"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</row>
    <row r="140" spans="11:76" s="11" customFormat="1"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</row>
    <row r="141" spans="11:76" s="11" customFormat="1"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</row>
    <row r="142" spans="11:76" s="11" customFormat="1"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</row>
    <row r="143" spans="11:76" s="11" customFormat="1"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</row>
    <row r="144" spans="11:76" s="11" customFormat="1"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</row>
    <row r="145" spans="11:76" s="11" customFormat="1"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</row>
    <row r="146" spans="11:76" s="11" customFormat="1"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</row>
    <row r="147" spans="11:76" s="11" customFormat="1"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</row>
    <row r="148" spans="11:76" s="11" customFormat="1"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</row>
    <row r="149" spans="11:76" s="11" customFormat="1"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</row>
    <row r="150" spans="11:76" s="11" customFormat="1"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</row>
    <row r="151" spans="11:76" s="11" customFormat="1"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</row>
    <row r="152" spans="11:76" s="11" customFormat="1"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</row>
    <row r="153" spans="11:76" s="11" customFormat="1"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</row>
    <row r="154" spans="11:76" s="11" customFormat="1"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</row>
    <row r="155" spans="11:76" s="11" customFormat="1"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</row>
    <row r="156" spans="11:76" s="11" customFormat="1"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</row>
    <row r="157" spans="11:76" s="11" customFormat="1"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</row>
    <row r="158" spans="11:76" s="11" customFormat="1"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</row>
    <row r="159" spans="11:76" s="11" customFormat="1"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W159" s="258"/>
      <c r="BX159" s="258"/>
    </row>
    <row r="160" spans="11:76" s="11" customFormat="1"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</row>
    <row r="161" spans="11:76" s="11" customFormat="1"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</row>
    <row r="162" spans="11:76" s="11" customFormat="1"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</row>
    <row r="163" spans="11:76" s="11" customFormat="1"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</row>
    <row r="164" spans="11:76" s="11" customFormat="1"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</row>
    <row r="165" spans="11:76" s="11" customFormat="1"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</row>
    <row r="166" spans="11:76" s="11" customFormat="1"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</row>
    <row r="167" spans="11:76" s="11" customFormat="1"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</row>
    <row r="168" spans="11:76" s="11" customFormat="1"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</row>
    <row r="169" spans="11:76" s="11" customFormat="1"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</row>
    <row r="170" spans="11:76" s="11" customFormat="1"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</row>
    <row r="171" spans="11:76" s="11" customFormat="1"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</row>
    <row r="172" spans="11:76" s="11" customFormat="1"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</row>
    <row r="173" spans="11:76" s="11" customFormat="1"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</row>
    <row r="174" spans="11:76" s="11" customFormat="1"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</row>
    <row r="175" spans="11:76" s="11" customFormat="1"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</row>
    <row r="176" spans="11:76" s="11" customFormat="1"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</row>
    <row r="177" spans="11:76" s="11" customFormat="1"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</row>
    <row r="178" spans="11:76" s="11" customFormat="1"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</row>
    <row r="179" spans="11:76" s="11" customFormat="1"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</row>
    <row r="180" spans="11:76" s="11" customFormat="1"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</row>
    <row r="181" spans="11:76" s="11" customFormat="1"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</row>
    <row r="182" spans="11:76" s="11" customFormat="1"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</row>
    <row r="183" spans="11:76" s="11" customFormat="1"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</row>
    <row r="184" spans="11:76" s="11" customFormat="1"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</row>
    <row r="185" spans="11:76" s="11" customFormat="1"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</row>
    <row r="186" spans="11:76" s="11" customFormat="1"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</row>
    <row r="187" spans="11:76" s="11" customFormat="1"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</row>
    <row r="188" spans="11:76" s="11" customFormat="1"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</row>
    <row r="189" spans="11:76" s="11" customFormat="1"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</row>
    <row r="190" spans="11:76" s="11" customFormat="1"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</row>
    <row r="191" spans="11:76" s="11" customFormat="1"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</row>
    <row r="192" spans="11:76" s="11" customFormat="1"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</row>
    <row r="193" spans="11:76" s="11" customFormat="1"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</row>
    <row r="194" spans="11:76" s="11" customFormat="1"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</row>
    <row r="195" spans="11:76" s="11" customFormat="1"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</row>
    <row r="196" spans="11:76" s="11" customFormat="1"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</row>
    <row r="197" spans="11:76" s="11" customFormat="1"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</row>
    <row r="198" spans="11:76" s="11" customFormat="1"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</row>
    <row r="199" spans="11:76" s="11" customFormat="1"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</row>
    <row r="200" spans="11:76" s="11" customFormat="1"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</row>
    <row r="201" spans="11:76" s="11" customFormat="1"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</row>
    <row r="202" spans="11:76" s="11" customFormat="1"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</row>
    <row r="203" spans="11:76" s="11" customFormat="1"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</row>
    <row r="204" spans="11:76" s="11" customFormat="1"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</row>
    <row r="205" spans="11:76" s="11" customFormat="1"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258"/>
      <c r="BG205" s="258"/>
      <c r="BH205" s="258"/>
      <c r="BI205" s="258"/>
      <c r="BJ205" s="258"/>
      <c r="BK205" s="258"/>
      <c r="BL205" s="258"/>
      <c r="BM205" s="258"/>
      <c r="BN205" s="258"/>
      <c r="BO205" s="258"/>
      <c r="BP205" s="258"/>
      <c r="BQ205" s="258"/>
      <c r="BR205" s="258"/>
      <c r="BS205" s="258"/>
      <c r="BT205" s="258"/>
      <c r="BU205" s="258"/>
      <c r="BV205" s="258"/>
      <c r="BW205" s="258"/>
      <c r="BX205" s="258"/>
    </row>
    <row r="206" spans="11:76" s="11" customFormat="1"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258"/>
    </row>
    <row r="207" spans="11:76" s="11" customFormat="1"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8"/>
      <c r="BG207" s="258"/>
      <c r="BH207" s="258"/>
      <c r="BI207" s="258"/>
      <c r="BJ207" s="258"/>
      <c r="BK207" s="258"/>
      <c r="BL207" s="258"/>
      <c r="BM207" s="258"/>
      <c r="BN207" s="258"/>
      <c r="BO207" s="258"/>
      <c r="BP207" s="258"/>
      <c r="BQ207" s="258"/>
      <c r="BR207" s="258"/>
      <c r="BS207" s="258"/>
      <c r="BT207" s="258"/>
      <c r="BU207" s="258"/>
      <c r="BV207" s="258"/>
      <c r="BW207" s="258"/>
      <c r="BX207" s="258"/>
    </row>
    <row r="208" spans="11:76" s="11" customFormat="1"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58"/>
      <c r="BO208" s="258"/>
      <c r="BP208" s="258"/>
      <c r="BQ208" s="258"/>
      <c r="BR208" s="258"/>
      <c r="BS208" s="258"/>
      <c r="BT208" s="258"/>
      <c r="BU208" s="258"/>
      <c r="BV208" s="258"/>
      <c r="BW208" s="258"/>
      <c r="BX208" s="258"/>
    </row>
    <row r="209" spans="11:76" s="11" customFormat="1"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</row>
    <row r="210" spans="11:76" s="11" customFormat="1"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  <c r="BA210" s="258"/>
      <c r="BB210" s="258"/>
      <c r="BC210" s="258"/>
      <c r="BD210" s="258"/>
      <c r="BE210" s="258"/>
      <c r="BF210" s="258"/>
      <c r="BG210" s="258"/>
      <c r="BH210" s="258"/>
      <c r="BI210" s="258"/>
      <c r="BJ210" s="258"/>
      <c r="BK210" s="258"/>
      <c r="BL210" s="258"/>
      <c r="BM210" s="258"/>
      <c r="BN210" s="258"/>
      <c r="BO210" s="258"/>
      <c r="BP210" s="258"/>
      <c r="BQ210" s="258"/>
      <c r="BR210" s="258"/>
      <c r="BS210" s="258"/>
      <c r="BT210" s="258"/>
      <c r="BU210" s="258"/>
      <c r="BV210" s="258"/>
      <c r="BW210" s="258"/>
      <c r="BX210" s="258"/>
    </row>
    <row r="211" spans="11:76" s="11" customFormat="1"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  <c r="AY211" s="258"/>
      <c r="AZ211" s="258"/>
      <c r="BA211" s="258"/>
      <c r="BB211" s="258"/>
      <c r="BC211" s="258"/>
      <c r="BD211" s="258"/>
      <c r="BE211" s="258"/>
      <c r="BF211" s="258"/>
      <c r="BG211" s="258"/>
      <c r="BH211" s="258"/>
      <c r="BI211" s="258"/>
      <c r="BJ211" s="258"/>
      <c r="BK211" s="258"/>
      <c r="BL211" s="258"/>
      <c r="BM211" s="258"/>
      <c r="BN211" s="258"/>
      <c r="BO211" s="258"/>
      <c r="BP211" s="258"/>
      <c r="BQ211" s="258"/>
      <c r="BR211" s="258"/>
      <c r="BS211" s="258"/>
      <c r="BT211" s="258"/>
      <c r="BU211" s="258"/>
      <c r="BV211" s="258"/>
      <c r="BW211" s="258"/>
      <c r="BX211" s="258"/>
    </row>
    <row r="212" spans="11:76" s="11" customFormat="1"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</row>
    <row r="213" spans="11:76" s="11" customFormat="1"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  <c r="AY213" s="258"/>
      <c r="AZ213" s="258"/>
      <c r="BA213" s="258"/>
      <c r="BB213" s="258"/>
      <c r="BC213" s="258"/>
      <c r="BD213" s="258"/>
      <c r="BE213" s="258"/>
      <c r="BF213" s="258"/>
      <c r="BG213" s="258"/>
      <c r="BH213" s="258"/>
      <c r="BI213" s="258"/>
      <c r="BJ213" s="258"/>
      <c r="BK213" s="258"/>
      <c r="BL213" s="258"/>
      <c r="BM213" s="258"/>
      <c r="BN213" s="258"/>
      <c r="BO213" s="258"/>
      <c r="BP213" s="258"/>
      <c r="BQ213" s="258"/>
      <c r="BR213" s="258"/>
      <c r="BS213" s="258"/>
      <c r="BT213" s="258"/>
      <c r="BU213" s="258"/>
      <c r="BV213" s="258"/>
      <c r="BW213" s="258"/>
      <c r="BX213" s="258"/>
    </row>
    <row r="214" spans="11:76" s="11" customFormat="1"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  <c r="AX214" s="258"/>
      <c r="AY214" s="258"/>
      <c r="AZ214" s="258"/>
      <c r="BA214" s="258"/>
      <c r="BB214" s="258"/>
      <c r="BC214" s="258"/>
      <c r="BD214" s="258"/>
      <c r="BE214" s="258"/>
      <c r="BF214" s="258"/>
      <c r="BG214" s="258"/>
      <c r="BH214" s="258"/>
      <c r="BI214" s="258"/>
      <c r="BJ214" s="258"/>
      <c r="BK214" s="258"/>
      <c r="BL214" s="258"/>
      <c r="BM214" s="258"/>
      <c r="BN214" s="258"/>
      <c r="BO214" s="258"/>
      <c r="BP214" s="258"/>
      <c r="BQ214" s="258"/>
      <c r="BR214" s="258"/>
      <c r="BS214" s="258"/>
      <c r="BT214" s="258"/>
      <c r="BU214" s="258"/>
      <c r="BV214" s="258"/>
      <c r="BW214" s="258"/>
      <c r="BX214" s="258"/>
    </row>
    <row r="215" spans="11:76" s="11" customFormat="1"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  <c r="BA215" s="258"/>
      <c r="BB215" s="258"/>
      <c r="BC215" s="258"/>
      <c r="BD215" s="258"/>
      <c r="BE215" s="258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  <c r="BW215" s="258"/>
      <c r="BX215" s="258"/>
    </row>
    <row r="216" spans="11:76" s="11" customFormat="1"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  <c r="BA216" s="258"/>
      <c r="BB216" s="258"/>
      <c r="BC216" s="258"/>
      <c r="BD216" s="258"/>
      <c r="BE216" s="258"/>
      <c r="BF216" s="258"/>
      <c r="BG216" s="258"/>
      <c r="BH216" s="258"/>
      <c r="BI216" s="258"/>
      <c r="BJ216" s="258"/>
      <c r="BK216" s="258"/>
      <c r="BL216" s="258"/>
      <c r="BM216" s="258"/>
      <c r="BN216" s="258"/>
      <c r="BO216" s="258"/>
      <c r="BP216" s="258"/>
      <c r="BQ216" s="258"/>
      <c r="BR216" s="258"/>
      <c r="BS216" s="258"/>
      <c r="BT216" s="258"/>
      <c r="BU216" s="258"/>
      <c r="BV216" s="258"/>
      <c r="BW216" s="258"/>
      <c r="BX216" s="258"/>
    </row>
    <row r="217" spans="11:76" s="11" customFormat="1"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</row>
    <row r="218" spans="11:76" s="11" customFormat="1"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  <c r="BW218" s="258"/>
      <c r="BX218" s="258"/>
    </row>
    <row r="219" spans="11:76" s="11" customFormat="1"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258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  <c r="BW219" s="258"/>
      <c r="BX219" s="258"/>
    </row>
    <row r="220" spans="11:76" s="11" customFormat="1"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  <c r="BW220" s="258"/>
      <c r="BX220" s="258"/>
    </row>
    <row r="221" spans="11:76" s="11" customFormat="1"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  <c r="BW221" s="258"/>
      <c r="BX221" s="258"/>
    </row>
    <row r="222" spans="11:76" s="11" customFormat="1"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</row>
    <row r="223" spans="11:76" s="11" customFormat="1"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  <c r="BW223" s="258"/>
      <c r="BX223" s="258"/>
    </row>
    <row r="224" spans="11:76" s="11" customFormat="1"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258"/>
      <c r="BL224" s="258"/>
      <c r="BM224" s="258"/>
      <c r="BN224" s="258"/>
      <c r="BO224" s="258"/>
      <c r="BP224" s="258"/>
      <c r="BQ224" s="258"/>
      <c r="BR224" s="258"/>
      <c r="BS224" s="258"/>
      <c r="BT224" s="258"/>
      <c r="BU224" s="258"/>
      <c r="BV224" s="258"/>
      <c r="BW224" s="258"/>
      <c r="BX224" s="258"/>
    </row>
    <row r="225" spans="11:76" s="11" customFormat="1"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258"/>
      <c r="BL225" s="258"/>
      <c r="BM225" s="258"/>
      <c r="BN225" s="258"/>
      <c r="BO225" s="258"/>
      <c r="BP225" s="258"/>
      <c r="BQ225" s="258"/>
      <c r="BR225" s="258"/>
      <c r="BS225" s="258"/>
      <c r="BT225" s="258"/>
      <c r="BU225" s="258"/>
      <c r="BV225" s="258"/>
      <c r="BW225" s="258"/>
      <c r="BX225" s="258"/>
    </row>
    <row r="226" spans="11:76" s="11" customFormat="1"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258"/>
      <c r="BL226" s="258"/>
      <c r="BM226" s="258"/>
      <c r="BN226" s="258"/>
      <c r="BO226" s="258"/>
      <c r="BP226" s="258"/>
      <c r="BQ226" s="258"/>
      <c r="BR226" s="258"/>
      <c r="BS226" s="258"/>
      <c r="BT226" s="258"/>
      <c r="BU226" s="258"/>
      <c r="BV226" s="258"/>
      <c r="BW226" s="258"/>
      <c r="BX226" s="258"/>
    </row>
    <row r="227" spans="11:76" s="11" customFormat="1"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</row>
    <row r="228" spans="11:76" s="11" customFormat="1"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  <c r="BW228" s="258"/>
      <c r="BX228" s="258"/>
    </row>
    <row r="229" spans="11:76" s="11" customFormat="1"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  <c r="BW229" s="258"/>
      <c r="BX229" s="258"/>
    </row>
    <row r="230" spans="11:76" s="11" customFormat="1"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</row>
    <row r="231" spans="11:76" s="11" customFormat="1"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258"/>
      <c r="BL231" s="258"/>
      <c r="BM231" s="258"/>
      <c r="BN231" s="258"/>
      <c r="BO231" s="258"/>
      <c r="BP231" s="258"/>
      <c r="BQ231" s="258"/>
      <c r="BR231" s="258"/>
      <c r="BS231" s="258"/>
      <c r="BT231" s="258"/>
      <c r="BU231" s="258"/>
      <c r="BV231" s="258"/>
      <c r="BW231" s="258"/>
      <c r="BX231" s="258"/>
    </row>
    <row r="232" spans="11:76" s="11" customFormat="1"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258"/>
      <c r="BL232" s="258"/>
      <c r="BM232" s="258"/>
      <c r="BN232" s="258"/>
      <c r="BO232" s="258"/>
      <c r="BP232" s="258"/>
      <c r="BQ232" s="258"/>
      <c r="BR232" s="258"/>
      <c r="BS232" s="258"/>
      <c r="BT232" s="258"/>
      <c r="BU232" s="258"/>
      <c r="BV232" s="258"/>
      <c r="BW232" s="258"/>
      <c r="BX232" s="258"/>
    </row>
    <row r="233" spans="11:76" s="11" customFormat="1"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258"/>
      <c r="BL233" s="258"/>
      <c r="BM233" s="258"/>
      <c r="BN233" s="258"/>
      <c r="BO233" s="258"/>
      <c r="BP233" s="258"/>
      <c r="BQ233" s="258"/>
      <c r="BR233" s="258"/>
      <c r="BS233" s="258"/>
      <c r="BT233" s="258"/>
      <c r="BU233" s="258"/>
      <c r="BV233" s="258"/>
      <c r="BW233" s="258"/>
      <c r="BX233" s="258"/>
    </row>
    <row r="234" spans="11:76" s="11" customFormat="1"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8"/>
      <c r="BO234" s="258"/>
      <c r="BP234" s="258"/>
      <c r="BQ234" s="258"/>
      <c r="BR234" s="258"/>
      <c r="BS234" s="258"/>
      <c r="BT234" s="258"/>
      <c r="BU234" s="258"/>
      <c r="BV234" s="258"/>
      <c r="BW234" s="258"/>
      <c r="BX234" s="258"/>
    </row>
    <row r="235" spans="11:76" s="11" customFormat="1"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8"/>
      <c r="BF235" s="258"/>
      <c r="BG235" s="258"/>
      <c r="BH235" s="258"/>
      <c r="BI235" s="258"/>
      <c r="BJ235" s="258"/>
      <c r="BK235" s="258"/>
      <c r="BL235" s="258"/>
      <c r="BM235" s="258"/>
      <c r="BN235" s="258"/>
      <c r="BO235" s="258"/>
      <c r="BP235" s="258"/>
      <c r="BQ235" s="258"/>
      <c r="BR235" s="258"/>
      <c r="BS235" s="258"/>
      <c r="BT235" s="258"/>
      <c r="BU235" s="258"/>
      <c r="BV235" s="258"/>
      <c r="BW235" s="258"/>
      <c r="BX235" s="258"/>
    </row>
    <row r="236" spans="11:76" s="11" customFormat="1"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  <c r="BW236" s="258"/>
      <c r="BX236" s="258"/>
    </row>
    <row r="237" spans="11:76" s="11" customFormat="1"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  <c r="BW237" s="258"/>
      <c r="BX237" s="258"/>
    </row>
    <row r="238" spans="11:76" s="11" customFormat="1"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58"/>
      <c r="BA238" s="258"/>
      <c r="BB238" s="258"/>
      <c r="BC238" s="258"/>
      <c r="BD238" s="258"/>
      <c r="BE238" s="258"/>
      <c r="BF238" s="258"/>
      <c r="BG238" s="258"/>
      <c r="BH238" s="258"/>
      <c r="BI238" s="258"/>
      <c r="BJ238" s="258"/>
      <c r="BK238" s="258"/>
      <c r="BL238" s="258"/>
      <c r="BM238" s="258"/>
      <c r="BN238" s="258"/>
      <c r="BO238" s="258"/>
      <c r="BP238" s="258"/>
      <c r="BQ238" s="258"/>
      <c r="BR238" s="258"/>
      <c r="BS238" s="258"/>
      <c r="BT238" s="258"/>
      <c r="BU238" s="258"/>
      <c r="BV238" s="258"/>
      <c r="BW238" s="258"/>
      <c r="BX238" s="258"/>
    </row>
    <row r="239" spans="11:76" s="11" customFormat="1"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  <c r="BW239" s="258"/>
      <c r="BX239" s="258"/>
    </row>
    <row r="240" spans="11:76" s="11" customFormat="1"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58"/>
      <c r="BA240" s="258"/>
      <c r="BB240" s="258"/>
      <c r="BC240" s="258"/>
      <c r="BD240" s="258"/>
      <c r="BE240" s="258"/>
      <c r="BF240" s="258"/>
      <c r="BG240" s="258"/>
      <c r="BH240" s="258"/>
      <c r="BI240" s="258"/>
      <c r="BJ240" s="258"/>
      <c r="BK240" s="258"/>
      <c r="BL240" s="258"/>
      <c r="BM240" s="258"/>
      <c r="BN240" s="258"/>
      <c r="BO240" s="258"/>
      <c r="BP240" s="258"/>
      <c r="BQ240" s="258"/>
      <c r="BR240" s="258"/>
      <c r="BS240" s="258"/>
      <c r="BT240" s="258"/>
      <c r="BU240" s="258"/>
      <c r="BV240" s="258"/>
      <c r="BW240" s="258"/>
      <c r="BX240" s="258"/>
    </row>
    <row r="241" spans="11:76" s="11" customFormat="1"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58"/>
      <c r="BA241" s="258"/>
      <c r="BB241" s="258"/>
      <c r="BC241" s="258"/>
      <c r="BD241" s="258"/>
      <c r="BE241" s="258"/>
      <c r="BF241" s="258"/>
      <c r="BG241" s="258"/>
      <c r="BH241" s="258"/>
      <c r="BI241" s="258"/>
      <c r="BJ241" s="258"/>
      <c r="BK241" s="258"/>
      <c r="BL241" s="258"/>
      <c r="BM241" s="258"/>
      <c r="BN241" s="258"/>
      <c r="BO241" s="258"/>
      <c r="BP241" s="258"/>
      <c r="BQ241" s="258"/>
      <c r="BR241" s="258"/>
      <c r="BS241" s="258"/>
      <c r="BT241" s="258"/>
      <c r="BU241" s="258"/>
      <c r="BV241" s="258"/>
      <c r="BW241" s="258"/>
      <c r="BX241" s="258"/>
    </row>
    <row r="242" spans="11:76" s="11" customFormat="1"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58"/>
      <c r="BA242" s="258"/>
      <c r="BB242" s="258"/>
      <c r="BC242" s="258"/>
      <c r="BD242" s="258"/>
      <c r="BE242" s="258"/>
      <c r="BF242" s="258"/>
      <c r="BG242" s="258"/>
      <c r="BH242" s="258"/>
      <c r="BI242" s="258"/>
      <c r="BJ242" s="258"/>
      <c r="BK242" s="258"/>
      <c r="BL242" s="258"/>
      <c r="BM242" s="258"/>
      <c r="BN242" s="258"/>
      <c r="BO242" s="258"/>
      <c r="BP242" s="258"/>
      <c r="BQ242" s="258"/>
      <c r="BR242" s="258"/>
      <c r="BS242" s="258"/>
      <c r="BT242" s="258"/>
      <c r="BU242" s="258"/>
      <c r="BV242" s="258"/>
      <c r="BW242" s="258"/>
      <c r="BX242" s="258"/>
    </row>
    <row r="243" spans="11:76" s="11" customFormat="1"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58"/>
      <c r="BA243" s="258"/>
      <c r="BB243" s="258"/>
      <c r="BC243" s="258"/>
      <c r="BD243" s="258"/>
      <c r="BE243" s="258"/>
      <c r="BF243" s="258"/>
      <c r="BG243" s="258"/>
      <c r="BH243" s="258"/>
      <c r="BI243" s="258"/>
      <c r="BJ243" s="258"/>
      <c r="BK243" s="258"/>
      <c r="BL243" s="258"/>
      <c r="BM243" s="258"/>
      <c r="BN243" s="258"/>
      <c r="BO243" s="258"/>
      <c r="BP243" s="258"/>
      <c r="BQ243" s="258"/>
      <c r="BR243" s="258"/>
      <c r="BS243" s="258"/>
      <c r="BT243" s="258"/>
      <c r="BU243" s="258"/>
      <c r="BV243" s="258"/>
      <c r="BW243" s="258"/>
      <c r="BX243" s="258"/>
    </row>
    <row r="244" spans="11:76" s="11" customFormat="1"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58"/>
      <c r="BA244" s="258"/>
      <c r="BB244" s="258"/>
      <c r="BC244" s="258"/>
      <c r="BD244" s="258"/>
      <c r="BE244" s="258"/>
      <c r="BF244" s="258"/>
      <c r="BG244" s="258"/>
      <c r="BH244" s="258"/>
      <c r="BI244" s="258"/>
      <c r="BJ244" s="258"/>
      <c r="BK244" s="258"/>
      <c r="BL244" s="258"/>
      <c r="BM244" s="258"/>
      <c r="BN244" s="258"/>
      <c r="BO244" s="258"/>
      <c r="BP244" s="258"/>
      <c r="BQ244" s="258"/>
      <c r="BR244" s="258"/>
      <c r="BS244" s="258"/>
      <c r="BT244" s="258"/>
      <c r="BU244" s="258"/>
      <c r="BV244" s="258"/>
      <c r="BW244" s="258"/>
      <c r="BX244" s="258"/>
    </row>
    <row r="245" spans="11:76" s="11" customFormat="1"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  <c r="AX245" s="258"/>
      <c r="AY245" s="258"/>
      <c r="AZ245" s="258"/>
      <c r="BA245" s="258"/>
      <c r="BB245" s="258"/>
      <c r="BC245" s="258"/>
      <c r="BD245" s="258"/>
      <c r="BE245" s="258"/>
      <c r="BF245" s="258"/>
      <c r="BG245" s="258"/>
      <c r="BH245" s="258"/>
      <c r="BI245" s="258"/>
      <c r="BJ245" s="258"/>
      <c r="BK245" s="258"/>
      <c r="BL245" s="258"/>
      <c r="BM245" s="258"/>
      <c r="BN245" s="258"/>
      <c r="BO245" s="258"/>
      <c r="BP245" s="258"/>
      <c r="BQ245" s="258"/>
      <c r="BR245" s="258"/>
      <c r="BS245" s="258"/>
      <c r="BT245" s="258"/>
      <c r="BU245" s="258"/>
      <c r="BV245" s="258"/>
      <c r="BW245" s="258"/>
      <c r="BX245" s="258"/>
    </row>
    <row r="246" spans="11:76" s="11" customFormat="1"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</row>
    <row r="247" spans="11:76" s="11" customFormat="1"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  <c r="AX247" s="258"/>
      <c r="AY247" s="258"/>
      <c r="AZ247" s="258"/>
      <c r="BA247" s="258"/>
      <c r="BB247" s="258"/>
      <c r="BC247" s="258"/>
      <c r="BD247" s="258"/>
      <c r="BE247" s="258"/>
      <c r="BF247" s="258"/>
      <c r="BG247" s="258"/>
      <c r="BH247" s="258"/>
      <c r="BI247" s="258"/>
      <c r="BJ247" s="258"/>
      <c r="BK247" s="258"/>
      <c r="BL247" s="258"/>
      <c r="BM247" s="258"/>
      <c r="BN247" s="258"/>
      <c r="BO247" s="258"/>
      <c r="BP247" s="258"/>
      <c r="BQ247" s="258"/>
      <c r="BR247" s="258"/>
      <c r="BS247" s="258"/>
      <c r="BT247" s="258"/>
      <c r="BU247" s="258"/>
      <c r="BV247" s="258"/>
      <c r="BW247" s="258"/>
      <c r="BX247" s="258"/>
    </row>
    <row r="248" spans="11:76" s="11" customFormat="1"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  <c r="AX248" s="258"/>
      <c r="AY248" s="258"/>
      <c r="AZ248" s="258"/>
      <c r="BA248" s="258"/>
      <c r="BB248" s="258"/>
      <c r="BC248" s="258"/>
      <c r="BD248" s="258"/>
      <c r="BE248" s="258"/>
      <c r="BF248" s="258"/>
      <c r="BG248" s="258"/>
      <c r="BH248" s="258"/>
      <c r="BI248" s="258"/>
      <c r="BJ248" s="258"/>
      <c r="BK248" s="258"/>
      <c r="BL248" s="258"/>
      <c r="BM248" s="258"/>
      <c r="BN248" s="258"/>
      <c r="BO248" s="258"/>
      <c r="BP248" s="258"/>
      <c r="BQ248" s="258"/>
      <c r="BR248" s="258"/>
      <c r="BS248" s="258"/>
      <c r="BT248" s="258"/>
      <c r="BU248" s="258"/>
      <c r="BV248" s="258"/>
      <c r="BW248" s="258"/>
      <c r="BX248" s="258"/>
    </row>
    <row r="249" spans="11:76" s="11" customFormat="1"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  <c r="BW249" s="258"/>
      <c r="BX249" s="258"/>
    </row>
    <row r="250" spans="11:76" s="11" customFormat="1"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  <c r="AX250" s="258"/>
      <c r="AY250" s="258"/>
      <c r="AZ250" s="258"/>
      <c r="BA250" s="258"/>
      <c r="BB250" s="258"/>
      <c r="BC250" s="258"/>
      <c r="BD250" s="258"/>
      <c r="BE250" s="258"/>
      <c r="BF250" s="258"/>
      <c r="BG250" s="258"/>
      <c r="BH250" s="258"/>
      <c r="BI250" s="258"/>
      <c r="BJ250" s="258"/>
      <c r="BK250" s="258"/>
      <c r="BL250" s="258"/>
      <c r="BM250" s="258"/>
      <c r="BN250" s="258"/>
      <c r="BO250" s="258"/>
      <c r="BP250" s="258"/>
      <c r="BQ250" s="258"/>
      <c r="BR250" s="258"/>
      <c r="BS250" s="258"/>
      <c r="BT250" s="258"/>
      <c r="BU250" s="258"/>
      <c r="BV250" s="258"/>
      <c r="BW250" s="258"/>
      <c r="BX250" s="258"/>
    </row>
    <row r="251" spans="11:76" s="11" customFormat="1"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  <c r="AX251" s="258"/>
      <c r="AY251" s="258"/>
      <c r="AZ251" s="258"/>
      <c r="BA251" s="258"/>
      <c r="BB251" s="258"/>
      <c r="BC251" s="258"/>
      <c r="BD251" s="258"/>
      <c r="BE251" s="258"/>
      <c r="BF251" s="258"/>
      <c r="BG251" s="258"/>
      <c r="BH251" s="258"/>
      <c r="BI251" s="258"/>
      <c r="BJ251" s="258"/>
      <c r="BK251" s="258"/>
      <c r="BL251" s="258"/>
      <c r="BM251" s="258"/>
      <c r="BN251" s="258"/>
      <c r="BO251" s="258"/>
      <c r="BP251" s="258"/>
      <c r="BQ251" s="258"/>
      <c r="BR251" s="258"/>
      <c r="BS251" s="258"/>
      <c r="BT251" s="258"/>
      <c r="BU251" s="258"/>
      <c r="BV251" s="258"/>
      <c r="BW251" s="258"/>
      <c r="BX251" s="258"/>
    </row>
    <row r="252" spans="11:76" s="11" customFormat="1"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  <c r="BW252" s="258"/>
      <c r="BX252" s="258"/>
    </row>
    <row r="253" spans="11:76" s="11" customFormat="1"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8"/>
      <c r="BL253" s="258"/>
      <c r="BM253" s="258"/>
      <c r="BN253" s="258"/>
      <c r="BO253" s="258"/>
      <c r="BP253" s="258"/>
      <c r="BQ253" s="258"/>
      <c r="BR253" s="258"/>
      <c r="BS253" s="258"/>
      <c r="BT253" s="258"/>
      <c r="BU253" s="258"/>
      <c r="BV253" s="258"/>
      <c r="BW253" s="258"/>
      <c r="BX253" s="258"/>
    </row>
    <row r="254" spans="11:76" s="11" customFormat="1"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  <c r="AX254" s="258"/>
      <c r="AY254" s="258"/>
      <c r="AZ254" s="258"/>
      <c r="BA254" s="258"/>
      <c r="BB254" s="258"/>
      <c r="BC254" s="258"/>
      <c r="BD254" s="258"/>
      <c r="BE254" s="258"/>
      <c r="BF254" s="258"/>
      <c r="BG254" s="258"/>
      <c r="BH254" s="258"/>
      <c r="BI254" s="258"/>
      <c r="BJ254" s="258"/>
      <c r="BK254" s="258"/>
      <c r="BL254" s="258"/>
      <c r="BM254" s="258"/>
      <c r="BN254" s="258"/>
      <c r="BO254" s="258"/>
      <c r="BP254" s="258"/>
      <c r="BQ254" s="258"/>
      <c r="BR254" s="258"/>
      <c r="BS254" s="258"/>
      <c r="BT254" s="258"/>
      <c r="BU254" s="258"/>
      <c r="BV254" s="258"/>
      <c r="BW254" s="258"/>
      <c r="BX254" s="258"/>
    </row>
    <row r="255" spans="11:76" s="11" customFormat="1"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</row>
    <row r="256" spans="11:76" s="11" customFormat="1"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58"/>
      <c r="AZ256" s="258"/>
      <c r="BA256" s="258"/>
      <c r="BB256" s="258"/>
      <c r="BC256" s="258"/>
      <c r="BD256" s="258"/>
      <c r="BE256" s="258"/>
      <c r="BF256" s="258"/>
      <c r="BG256" s="258"/>
      <c r="BH256" s="258"/>
      <c r="BI256" s="258"/>
      <c r="BJ256" s="258"/>
      <c r="BK256" s="258"/>
      <c r="BL256" s="258"/>
      <c r="BM256" s="258"/>
      <c r="BN256" s="258"/>
      <c r="BO256" s="258"/>
      <c r="BP256" s="258"/>
      <c r="BQ256" s="258"/>
      <c r="BR256" s="258"/>
      <c r="BS256" s="258"/>
      <c r="BT256" s="258"/>
      <c r="BU256" s="258"/>
      <c r="BV256" s="258"/>
      <c r="BW256" s="258"/>
      <c r="BX256" s="258"/>
    </row>
    <row r="257" spans="11:150" s="11" customFormat="1"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58"/>
      <c r="AZ257" s="258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58"/>
      <c r="BM257" s="258"/>
      <c r="BN257" s="258"/>
      <c r="BO257" s="258"/>
      <c r="BP257" s="258"/>
      <c r="BQ257" s="258"/>
      <c r="BR257" s="258"/>
      <c r="BS257" s="258"/>
      <c r="BT257" s="258"/>
      <c r="BU257" s="258"/>
      <c r="BV257" s="258"/>
      <c r="BW257" s="258"/>
      <c r="BX257" s="258"/>
    </row>
    <row r="258" spans="11:150" s="11" customFormat="1"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</row>
    <row r="259" spans="11:150" s="4" customFormat="1"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8"/>
      <c r="AZ259" s="258"/>
      <c r="BA259" s="258"/>
      <c r="BB259" s="258"/>
      <c r="BC259" s="258"/>
      <c r="BD259" s="258"/>
      <c r="BE259" s="258"/>
      <c r="BF259" s="258"/>
      <c r="BG259" s="258"/>
      <c r="BH259" s="258"/>
      <c r="BI259" s="258"/>
      <c r="BJ259" s="258"/>
      <c r="BK259" s="258"/>
      <c r="BL259" s="258"/>
      <c r="BM259" s="258"/>
      <c r="BN259" s="258"/>
      <c r="BO259" s="258"/>
      <c r="BP259" s="258"/>
      <c r="BQ259" s="258"/>
      <c r="BR259" s="258"/>
      <c r="BS259" s="258"/>
      <c r="BT259" s="258"/>
      <c r="BU259" s="258"/>
      <c r="BV259" s="258"/>
      <c r="BW259" s="258"/>
      <c r="BX259" s="258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</row>
    <row r="260" spans="11:150" s="4" customFormat="1"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58"/>
      <c r="AZ260" s="258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  <c r="BK260" s="258"/>
      <c r="BL260" s="258"/>
      <c r="BM260" s="258"/>
      <c r="BN260" s="258"/>
      <c r="BO260" s="258"/>
      <c r="BP260" s="258"/>
      <c r="BQ260" s="258"/>
      <c r="BR260" s="258"/>
      <c r="BS260" s="258"/>
      <c r="BT260" s="258"/>
      <c r="BU260" s="258"/>
      <c r="BV260" s="258"/>
      <c r="BW260" s="258"/>
      <c r="BX260" s="258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</row>
    <row r="261" spans="11:150" s="4" customFormat="1"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  <c r="AX261" s="258"/>
      <c r="AY261" s="258"/>
      <c r="AZ261" s="258"/>
      <c r="BA261" s="258"/>
      <c r="BB261" s="258"/>
      <c r="BC261" s="258"/>
      <c r="BD261" s="258"/>
      <c r="BE261" s="258"/>
      <c r="BF261" s="258"/>
      <c r="BG261" s="258"/>
      <c r="BH261" s="258"/>
      <c r="BI261" s="258"/>
      <c r="BJ261" s="258"/>
      <c r="BK261" s="258"/>
      <c r="BL261" s="258"/>
      <c r="BM261" s="258"/>
      <c r="BN261" s="258"/>
      <c r="BO261" s="258"/>
      <c r="BP261" s="258"/>
      <c r="BQ261" s="258"/>
      <c r="BR261" s="258"/>
      <c r="BS261" s="258"/>
      <c r="BT261" s="258"/>
      <c r="BU261" s="258"/>
      <c r="BV261" s="258"/>
      <c r="BW261" s="258"/>
      <c r="BX261" s="258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</row>
    <row r="262" spans="11:150" s="4" customFormat="1"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  <c r="AX262" s="258"/>
      <c r="AY262" s="258"/>
      <c r="AZ262" s="258"/>
      <c r="BA262" s="258"/>
      <c r="BB262" s="258"/>
      <c r="BC262" s="258"/>
      <c r="BD262" s="258"/>
      <c r="BE262" s="258"/>
      <c r="BF262" s="258"/>
      <c r="BG262" s="258"/>
      <c r="BH262" s="258"/>
      <c r="BI262" s="258"/>
      <c r="BJ262" s="258"/>
      <c r="BK262" s="258"/>
      <c r="BL262" s="258"/>
      <c r="BM262" s="258"/>
      <c r="BN262" s="258"/>
      <c r="BO262" s="258"/>
      <c r="BP262" s="258"/>
      <c r="BQ262" s="258"/>
      <c r="BR262" s="258"/>
      <c r="BS262" s="258"/>
      <c r="BT262" s="258"/>
      <c r="BU262" s="258"/>
      <c r="BV262" s="258"/>
      <c r="BW262" s="258"/>
      <c r="BX262" s="258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</row>
  </sheetData>
  <sheetProtection sheet="1" selectLockedCells="1"/>
  <protectedRanges>
    <protectedRange password="A1B8" sqref="F5:I5" name="Einträge"/>
  </protectedRanges>
  <dataConsolidate/>
  <customSheetViews>
    <customSheetView guid="{7591191C-1CA9-4972-9010-ACE08669645F}" showPageBreaks="1" showGridLines="0" fitToPage="1" printArea="1" hiddenRows="1" hiddenColumns="1">
      <selection activeCell="G7" sqref="G7"/>
      <pageMargins left="0" right="0" top="0" bottom="0" header="0" footer="0"/>
      <printOptions verticalCentered="1"/>
      <pageSetup paperSize="9" scale="81" orientation="landscape" r:id="rId1"/>
      <headerFooter alignWithMargins="0"/>
    </customSheetView>
    <customSheetView guid="{41CE2737-3F33-45D4-9A5B-FEF61FEC26BB}" showPageBreaks="1" showGridLines="0" fitToPage="1" printArea="1" hiddenRows="1" hiddenColumns="1" topLeftCell="A7">
      <selection activeCell="B24" sqref="B24"/>
      <pageMargins left="0" right="0" top="0" bottom="0" header="0" footer="0"/>
      <printOptions verticalCentered="1"/>
      <pageSetup paperSize="9" scale="81" orientation="landscape" r:id="rId2"/>
      <headerFooter alignWithMargins="0"/>
    </customSheetView>
    <customSheetView guid="{028D363B-29C8-43E5-828B-5B5C239ABCB7}" showPageBreaks="1" showGridLines="0" fitToPage="1" printArea="1" hiddenRows="1" hiddenColumns="1">
      <selection activeCell="H11" sqref="H11"/>
      <pageMargins left="0" right="0" top="0" bottom="0" header="0" footer="0"/>
      <printOptions verticalCentered="1"/>
      <pageSetup paperSize="9" scale="78" orientation="landscape" r:id="rId3"/>
      <headerFooter alignWithMargins="0"/>
    </customSheetView>
  </customSheetViews>
  <mergeCells count="13">
    <mergeCell ref="I14:J14"/>
    <mergeCell ref="F2:J2"/>
    <mergeCell ref="C5:E5"/>
    <mergeCell ref="I7:J7"/>
    <mergeCell ref="F3:F4"/>
    <mergeCell ref="H3:I4"/>
    <mergeCell ref="H5:I5"/>
    <mergeCell ref="G3:G4"/>
    <mergeCell ref="I21:J21"/>
    <mergeCell ref="E22:H22"/>
    <mergeCell ref="E23:H23"/>
    <mergeCell ref="E26:H26"/>
    <mergeCell ref="E27:H27"/>
  </mergeCells>
  <conditionalFormatting sqref="C8">
    <cfRule type="cellIs" dxfId="0" priority="1" stopIfTrue="1" operator="greaterThan">
      <formula>""""""</formula>
    </cfRule>
  </conditionalFormatting>
  <dataValidations count="1">
    <dataValidation type="decimal" operator="greaterThanOrEqual" allowBlank="1" showInputMessage="1" showErrorMessage="1" sqref="F5" xr:uid="{00000000-0002-0000-0100-000000000000}">
      <formula1>6</formula1>
    </dataValidation>
  </dataValidations>
  <hyperlinks>
    <hyperlink ref="I14" r:id="rId4" display="www.auma.de" xr:uid="{00000000-0004-0000-0100-000000000000}"/>
    <hyperlink ref="I21" r:id="rId5" display="www.standkonfigurator.de" xr:uid="{00000000-0004-0000-0100-000001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81" orientation="landscape" r:id="rId6"/>
  <headerFooter alignWithMargins="0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DropDown!$C$9:$C$11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2"/>
    <pageSetUpPr fitToPage="1"/>
  </sheetPr>
  <dimension ref="A1:H36"/>
  <sheetViews>
    <sheetView workbookViewId="0">
      <selection activeCell="F20" sqref="F20"/>
    </sheetView>
  </sheetViews>
  <sheetFormatPr defaultColWidth="11.42578125" defaultRowHeight="12.75"/>
  <cols>
    <col min="1" max="1" width="32.42578125" bestFit="1" customWidth="1"/>
    <col min="2" max="2" width="10.85546875" bestFit="1" customWidth="1"/>
    <col min="3" max="3" width="47.85546875" bestFit="1" customWidth="1"/>
    <col min="4" max="4" width="9.85546875" bestFit="1" customWidth="1"/>
    <col min="5" max="5" width="50.42578125" style="43" bestFit="1" customWidth="1"/>
    <col min="6" max="6" width="38" customWidth="1"/>
  </cols>
  <sheetData>
    <row r="1" spans="1:8">
      <c r="A1" s="41"/>
      <c r="B1" s="41"/>
      <c r="C1" s="41"/>
      <c r="D1" s="41"/>
      <c r="E1" s="42"/>
      <c r="F1" s="41"/>
      <c r="G1" s="41"/>
      <c r="H1" s="41"/>
    </row>
    <row r="2" spans="1:8">
      <c r="A2" s="40"/>
      <c r="B2" s="46"/>
      <c r="C2" s="46"/>
      <c r="D2" s="46"/>
      <c r="E2" s="71"/>
    </row>
    <row r="3" spans="1:8">
      <c r="B3" s="69"/>
      <c r="C3" s="70"/>
      <c r="D3" s="46"/>
      <c r="E3" s="72"/>
    </row>
    <row r="4" spans="1:8" ht="15" customHeight="1">
      <c r="B4" s="69"/>
      <c r="C4" s="70"/>
      <c r="D4" s="46"/>
      <c r="E4" s="72"/>
    </row>
    <row r="5" spans="1:8" ht="15" customHeight="1">
      <c r="B5" s="69"/>
      <c r="C5" s="56"/>
      <c r="D5" s="17"/>
    </row>
    <row r="6" spans="1:8">
      <c r="B6" s="69"/>
      <c r="C6" s="73"/>
      <c r="D6" s="74"/>
      <c r="E6" s="73"/>
      <c r="F6" s="74"/>
    </row>
    <row r="7" spans="1:8">
      <c r="B7" s="69"/>
      <c r="C7" s="75"/>
      <c r="D7" s="76"/>
      <c r="E7" s="77"/>
      <c r="F7" s="76"/>
    </row>
    <row r="8" spans="1:8">
      <c r="C8" s="22"/>
      <c r="D8" s="22"/>
    </row>
    <row r="9" spans="1:8">
      <c r="A9" s="40" t="s">
        <v>3</v>
      </c>
      <c r="B9" s="40"/>
      <c r="C9" s="267" t="s">
        <v>63</v>
      </c>
      <c r="D9" s="46"/>
      <c r="E9" s="202" t="s">
        <v>64</v>
      </c>
    </row>
    <row r="10" spans="1:8">
      <c r="C10" s="129">
        <v>0</v>
      </c>
      <c r="D10" s="23"/>
      <c r="E10" s="130">
        <f>C10</f>
        <v>0</v>
      </c>
    </row>
    <row r="11" spans="1:8">
      <c r="C11" s="129">
        <v>0.19</v>
      </c>
      <c r="D11" s="23"/>
      <c r="E11" s="130">
        <f>C11</f>
        <v>0.19</v>
      </c>
      <c r="F11" s="40" t="s">
        <v>65</v>
      </c>
    </row>
    <row r="12" spans="1:8">
      <c r="B12" s="40"/>
      <c r="C12" s="126"/>
      <c r="D12" s="22"/>
      <c r="E12" s="128"/>
      <c r="F12" s="40" t="s">
        <v>66</v>
      </c>
    </row>
    <row r="13" spans="1:8">
      <c r="A13" s="40" t="s">
        <v>67</v>
      </c>
      <c r="B13" s="40"/>
      <c r="C13" s="194">
        <v>247</v>
      </c>
      <c r="D13" s="24"/>
      <c r="E13" s="196">
        <f>C13</f>
        <v>247</v>
      </c>
      <c r="F13" s="40" t="s">
        <v>68</v>
      </c>
    </row>
    <row r="14" spans="1:8">
      <c r="A14" s="40" t="s">
        <v>69</v>
      </c>
      <c r="B14" s="40"/>
      <c r="C14" s="194">
        <v>275</v>
      </c>
      <c r="D14" s="24"/>
      <c r="E14" s="196">
        <f>C14</f>
        <v>275</v>
      </c>
      <c r="F14" s="40" t="s">
        <v>70</v>
      </c>
    </row>
    <row r="15" spans="1:8">
      <c r="A15" s="40" t="s">
        <v>71</v>
      </c>
      <c r="B15" s="40"/>
      <c r="C15" s="194">
        <v>310</v>
      </c>
      <c r="D15" s="24"/>
      <c r="E15" s="196">
        <f>C15</f>
        <v>310</v>
      </c>
    </row>
    <row r="16" spans="1:8">
      <c r="A16" s="40" t="s">
        <v>72</v>
      </c>
      <c r="C16" s="194">
        <v>337</v>
      </c>
      <c r="D16" s="24"/>
      <c r="E16" s="196">
        <f>C16</f>
        <v>337</v>
      </c>
    </row>
    <row r="17" spans="1:5">
      <c r="C17" s="126"/>
      <c r="D17" s="22"/>
      <c r="E17" s="197"/>
    </row>
    <row r="18" spans="1:5">
      <c r="A18" s="40" t="s">
        <v>17</v>
      </c>
      <c r="C18" s="194">
        <v>0.6</v>
      </c>
      <c r="D18" s="24"/>
      <c r="E18" s="196">
        <f>C18</f>
        <v>0.6</v>
      </c>
    </row>
    <row r="19" spans="1:5">
      <c r="A19" s="40"/>
      <c r="C19" s="195"/>
      <c r="D19" s="24"/>
      <c r="E19" s="196"/>
    </row>
    <row r="20" spans="1:5">
      <c r="A20" s="40" t="s">
        <v>73</v>
      </c>
      <c r="C20" s="194">
        <v>5.95</v>
      </c>
      <c r="D20" s="24"/>
      <c r="E20" s="196">
        <f>C20</f>
        <v>5.95</v>
      </c>
    </row>
    <row r="21" spans="1:5">
      <c r="B21" s="40"/>
      <c r="C21" s="127"/>
      <c r="D21" s="24"/>
      <c r="E21" s="197"/>
    </row>
    <row r="22" spans="1:5">
      <c r="A22" s="40" t="s">
        <v>14</v>
      </c>
      <c r="B22" s="40"/>
      <c r="C22" s="194">
        <v>390</v>
      </c>
      <c r="D22" s="24"/>
      <c r="E22" s="196">
        <f>C22</f>
        <v>390</v>
      </c>
    </row>
    <row r="23" spans="1:5">
      <c r="A23" s="40" t="s">
        <v>74</v>
      </c>
      <c r="B23" s="40"/>
      <c r="C23" s="194">
        <v>990</v>
      </c>
      <c r="D23" s="24"/>
      <c r="E23" s="196">
        <f>C23</f>
        <v>990</v>
      </c>
    </row>
    <row r="24" spans="1:5">
      <c r="B24" s="40"/>
      <c r="C24" s="126"/>
      <c r="D24" s="78"/>
      <c r="E24" s="197"/>
    </row>
    <row r="25" spans="1:5">
      <c r="A25" t="s">
        <v>75</v>
      </c>
      <c r="B25" s="40"/>
      <c r="C25" s="214">
        <v>219</v>
      </c>
      <c r="E25" s="196">
        <f>C25</f>
        <v>219</v>
      </c>
    </row>
    <row r="26" spans="1:5">
      <c r="A26" t="s">
        <v>76</v>
      </c>
      <c r="B26" s="40"/>
      <c r="C26" s="194">
        <v>199</v>
      </c>
      <c r="D26" s="79"/>
      <c r="E26" s="196">
        <f>C26</f>
        <v>199</v>
      </c>
    </row>
    <row r="27" spans="1:5">
      <c r="A27" t="s">
        <v>77</v>
      </c>
      <c r="C27" s="194">
        <v>239</v>
      </c>
      <c r="D27" s="79"/>
      <c r="E27" s="196">
        <f>C27</f>
        <v>239</v>
      </c>
    </row>
    <row r="28" spans="1:5">
      <c r="C28" s="55"/>
      <c r="D28" s="24"/>
      <c r="E28" s="197"/>
    </row>
    <row r="29" spans="1:5">
      <c r="B29" s="40"/>
      <c r="C29" s="22"/>
      <c r="D29" s="22"/>
    </row>
    <row r="30" spans="1:5">
      <c r="A30" s="40" t="s">
        <v>78</v>
      </c>
      <c r="C30" s="45" t="s">
        <v>79</v>
      </c>
      <c r="D30" s="39"/>
      <c r="E30" s="44" t="s">
        <v>80</v>
      </c>
    </row>
    <row r="31" spans="1:5">
      <c r="A31" s="40" t="s">
        <v>81</v>
      </c>
      <c r="C31" s="45" t="s">
        <v>19</v>
      </c>
      <c r="D31" s="39"/>
      <c r="E31" s="44" t="s">
        <v>82</v>
      </c>
    </row>
    <row r="32" spans="1:5">
      <c r="A32" s="40" t="s">
        <v>83</v>
      </c>
      <c r="C32" s="45" t="s">
        <v>84</v>
      </c>
      <c r="D32" s="39"/>
      <c r="E32" s="44" t="s">
        <v>85</v>
      </c>
    </row>
    <row r="35" spans="1:5">
      <c r="A35" s="40"/>
      <c r="C35" s="194" t="s">
        <v>86</v>
      </c>
      <c r="D35" s="46"/>
      <c r="E35" s="194" t="s">
        <v>87</v>
      </c>
    </row>
    <row r="36" spans="1:5">
      <c r="C36" s="194" t="s">
        <v>88</v>
      </c>
      <c r="E36" s="194" t="s">
        <v>89</v>
      </c>
    </row>
  </sheetData>
  <sheetProtection selectLockedCells="1"/>
  <customSheetViews>
    <customSheetView guid="{7591191C-1CA9-4972-9010-ACE08669645F}" fitToPage="1" topLeftCell="B1">
      <selection activeCell="D26" sqref="D26"/>
      <pageMargins left="0" right="0" top="0" bottom="0" header="0" footer="0"/>
      <pageSetup paperSize="9" scale="70" orientation="landscape" r:id="rId1"/>
    </customSheetView>
    <customSheetView guid="{41CE2737-3F33-45D4-9A5B-FEF61FEC26BB}" fitToPage="1" topLeftCell="B4">
      <selection activeCell="F21" sqref="F21"/>
      <pageMargins left="0" right="0" top="0" bottom="0" header="0" footer="0"/>
      <pageSetup paperSize="9" scale="70" orientation="landscape" r:id="rId2"/>
    </customSheetView>
    <customSheetView guid="{028D363B-29C8-43E5-828B-5B5C239ABCB7}" fitToPage="1" topLeftCell="B1">
      <selection activeCell="C3" sqref="C3"/>
      <pageMargins left="0" right="0" top="0" bottom="0" header="0" footer="0"/>
      <pageSetup paperSize="9" scale="70" orientation="landscape" r:id="rId3"/>
    </customSheetView>
  </customSheetViews>
  <hyperlinks>
    <hyperlink ref="C30" r:id="rId4" xr:uid="{00000000-0004-0000-0200-000000000000}"/>
    <hyperlink ref="E30" r:id="rId5" xr:uid="{00000000-0004-0000-0200-000001000000}"/>
    <hyperlink ref="C31" r:id="rId6" xr:uid="{00000000-0004-0000-0200-000002000000}"/>
    <hyperlink ref="E31" r:id="rId7" xr:uid="{00000000-0004-0000-0200-000003000000}"/>
    <hyperlink ref="E32" r:id="rId8" display="www.standconfigurator.com" xr:uid="{00000000-0004-0000-0200-000004000000}"/>
    <hyperlink ref="C32" r:id="rId9" display="www.standkonfigurator.de" xr:uid="{00000000-0004-0000-0200-000005000000}"/>
  </hyperlinks>
  <pageMargins left="0.7" right="0.7" top="0.78740157499999996" bottom="0.78740157499999996" header="0.3" footer="0.3"/>
  <pageSetup paperSize="9" scale="7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54"/>
  <sheetViews>
    <sheetView workbookViewId="0">
      <selection activeCell="C2" sqref="C2"/>
    </sheetView>
  </sheetViews>
  <sheetFormatPr defaultColWidth="11.42578125" defaultRowHeight="12.75"/>
  <cols>
    <col min="1" max="2" width="40.42578125" customWidth="1"/>
    <col min="3" max="6" width="40.42578125" style="59" customWidth="1"/>
    <col min="7" max="32" width="11.42578125" style="59"/>
  </cols>
  <sheetData>
    <row r="1" spans="1:3">
      <c r="A1" s="60" t="s">
        <v>90</v>
      </c>
      <c r="B1" s="60" t="s">
        <v>91</v>
      </c>
    </row>
    <row r="2" spans="1:3" ht="145.5" customHeight="1">
      <c r="A2" s="59"/>
      <c r="B2" s="59"/>
    </row>
    <row r="3" spans="1:3">
      <c r="A3" s="60" t="s">
        <v>92</v>
      </c>
      <c r="B3" s="60" t="s">
        <v>93</v>
      </c>
    </row>
    <row r="4" spans="1:3" ht="145.5" customHeight="1">
      <c r="A4" s="59"/>
      <c r="B4" s="59"/>
    </row>
    <row r="5" spans="1:3">
      <c r="A5" s="60" t="s">
        <v>94</v>
      </c>
      <c r="B5" s="60" t="s">
        <v>95</v>
      </c>
    </row>
    <row r="6" spans="1:3" ht="145.5" customHeight="1">
      <c r="A6" s="59"/>
      <c r="B6" s="58"/>
      <c r="C6" s="58"/>
    </row>
    <row r="7" spans="1:3">
      <c r="A7" s="60" t="s">
        <v>96</v>
      </c>
      <c r="B7" s="60" t="s">
        <v>97</v>
      </c>
    </row>
    <row r="8" spans="1:3" ht="145.5" customHeight="1">
      <c r="A8" s="59"/>
      <c r="B8" s="59"/>
    </row>
    <row r="9" spans="1:3" s="59" customFormat="1"/>
    <row r="10" spans="1:3" s="59" customFormat="1"/>
    <row r="11" spans="1:3" s="59" customFormat="1"/>
    <row r="12" spans="1:3" s="59" customFormat="1"/>
    <row r="13" spans="1:3" s="59" customFormat="1"/>
    <row r="14" spans="1:3" s="59" customFormat="1"/>
    <row r="15" spans="1:3" s="59" customFormat="1"/>
    <row r="16" spans="1:3" s="59" customFormat="1"/>
    <row r="17" s="59" customFormat="1"/>
    <row r="18" s="59" customFormat="1"/>
    <row r="19" s="59" customFormat="1"/>
    <row r="20" s="59" customFormat="1"/>
    <row r="21" s="59" customFormat="1"/>
    <row r="22" s="59" customFormat="1"/>
    <row r="23" s="59" customFormat="1"/>
    <row r="24" s="59" customFormat="1"/>
    <row r="25" s="59" customFormat="1"/>
    <row r="26" s="59" customFormat="1"/>
    <row r="27" s="59" customFormat="1"/>
    <row r="28" s="59" customFormat="1"/>
    <row r="29" s="59" customFormat="1"/>
    <row r="30" s="59" customFormat="1"/>
    <row r="31" s="59" customFormat="1"/>
    <row r="32" s="59" customFormat="1"/>
    <row r="33" s="59" customFormat="1"/>
    <row r="34" s="59" customFormat="1"/>
    <row r="35" s="59" customFormat="1"/>
    <row r="36" s="59" customFormat="1"/>
    <row r="37" s="59" customFormat="1"/>
    <row r="38" s="59" customFormat="1"/>
    <row r="39" s="59" customFormat="1"/>
    <row r="40" s="59" customFormat="1"/>
    <row r="41" s="59" customFormat="1"/>
    <row r="42" s="59" customFormat="1"/>
    <row r="43" s="59" customFormat="1"/>
    <row r="44" s="59" customFormat="1"/>
    <row r="45" s="59" customFormat="1"/>
    <row r="46" s="59" customFormat="1"/>
    <row r="47" s="59" customFormat="1"/>
    <row r="48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  <row r="61" s="59" customFormat="1"/>
    <row r="62" s="59" customFormat="1"/>
    <row r="63" s="59" customFormat="1"/>
    <row r="64" s="59" customFormat="1"/>
    <row r="65" s="59" customFormat="1"/>
    <row r="66" s="59" customFormat="1"/>
    <row r="67" s="59" customFormat="1"/>
    <row r="68" s="59" customFormat="1"/>
    <row r="69" s="59" customFormat="1"/>
    <row r="70" s="59" customFormat="1"/>
    <row r="71" s="59" customFormat="1"/>
    <row r="72" s="59" customFormat="1"/>
    <row r="73" s="59" customFormat="1"/>
    <row r="74" s="59" customFormat="1"/>
    <row r="75" s="59" customFormat="1"/>
    <row r="76" s="59" customFormat="1"/>
    <row r="77" s="59" customFormat="1"/>
    <row r="78" s="59" customFormat="1"/>
    <row r="79" s="59" customFormat="1"/>
    <row r="80" s="59" customFormat="1"/>
    <row r="81" s="59" customFormat="1"/>
    <row r="82" s="59" customFormat="1"/>
    <row r="83" s="59" customFormat="1"/>
    <row r="84" s="59" customFormat="1"/>
    <row r="85" s="59" customFormat="1"/>
    <row r="86" s="59" customFormat="1"/>
    <row r="87" s="59" customFormat="1"/>
    <row r="88" s="59" customFormat="1"/>
    <row r="89" s="59" customFormat="1"/>
    <row r="90" s="59" customFormat="1"/>
    <row r="91" s="59" customFormat="1"/>
    <row r="92" s="59" customFormat="1"/>
    <row r="93" s="59" customFormat="1"/>
    <row r="94" s="59" customFormat="1"/>
    <row r="95" s="59" customFormat="1"/>
    <row r="96" s="59" customFormat="1"/>
    <row r="97" s="59" customFormat="1"/>
    <row r="98" s="59" customFormat="1"/>
    <row r="99" s="59" customFormat="1"/>
    <row r="100" s="59" customFormat="1"/>
    <row r="101" s="59" customFormat="1"/>
    <row r="102" s="59" customFormat="1"/>
    <row r="103" s="59" customFormat="1"/>
    <row r="104" s="59" customFormat="1"/>
    <row r="105" s="59" customFormat="1"/>
    <row r="106" s="59" customFormat="1"/>
    <row r="107" s="59" customFormat="1"/>
    <row r="108" s="59" customFormat="1"/>
    <row r="109" s="59" customFormat="1"/>
    <row r="110" s="59" customFormat="1"/>
    <row r="111" s="59" customFormat="1"/>
    <row r="112" s="59" customFormat="1"/>
    <row r="113" s="59" customFormat="1"/>
    <row r="114" s="59" customFormat="1"/>
    <row r="115" s="59" customFormat="1"/>
    <row r="116" s="59" customFormat="1"/>
    <row r="117" s="59" customFormat="1"/>
    <row r="118" s="59" customFormat="1"/>
    <row r="119" s="59" customFormat="1"/>
    <row r="120" s="59" customFormat="1"/>
    <row r="121" s="59" customFormat="1"/>
    <row r="122" s="59" customFormat="1"/>
    <row r="123" s="59" customFormat="1"/>
    <row r="124" s="59" customFormat="1"/>
    <row r="125" s="59" customFormat="1"/>
    <row r="126" s="59" customFormat="1"/>
    <row r="127" s="59" customFormat="1"/>
    <row r="128" s="59" customFormat="1"/>
    <row r="129" s="59" customFormat="1"/>
    <row r="130" s="59" customFormat="1"/>
    <row r="131" s="59" customFormat="1"/>
    <row r="132" s="59" customFormat="1"/>
    <row r="133" s="59" customFormat="1"/>
    <row r="134" s="59" customFormat="1"/>
    <row r="135" s="59" customFormat="1"/>
    <row r="136" s="59" customFormat="1"/>
    <row r="137" s="59" customFormat="1"/>
    <row r="138" s="59" customFormat="1"/>
    <row r="139" s="59" customFormat="1"/>
    <row r="140" s="59" customFormat="1"/>
    <row r="141" s="59" customFormat="1"/>
    <row r="142" s="59" customFormat="1"/>
    <row r="143" s="59" customFormat="1"/>
    <row r="144" s="59" customFormat="1"/>
    <row r="145" s="59" customFormat="1"/>
    <row r="146" s="59" customFormat="1"/>
    <row r="147" s="59" customFormat="1"/>
    <row r="148" s="59" customFormat="1"/>
    <row r="149" s="59" customFormat="1"/>
    <row r="150" s="59" customFormat="1"/>
    <row r="151" s="59" customFormat="1"/>
    <row r="152" s="59" customFormat="1"/>
    <row r="153" s="59" customFormat="1"/>
    <row r="154" s="59" customFormat="1"/>
  </sheetData>
  <customSheetViews>
    <customSheetView guid="{7591191C-1CA9-4972-9010-ACE08669645F}" fitToPage="1">
      <selection activeCell="C2" sqref="C2"/>
      <pageMargins left="0" right="0" top="0" bottom="0" header="0" footer="0"/>
      <pageSetup paperSize="9" scale="72" orientation="portrait" r:id="rId1"/>
    </customSheetView>
    <customSheetView guid="{41CE2737-3F33-45D4-9A5B-FEF61FEC26BB}" fitToPage="1">
      <selection activeCell="C2" sqref="C2"/>
      <pageMargins left="0" right="0" top="0" bottom="0" header="0" footer="0"/>
      <pageSetup paperSize="9" scale="72" orientation="portrait" r:id="rId2"/>
    </customSheetView>
    <customSheetView guid="{028D363B-29C8-43E5-828B-5B5C239ABCB7}" fitToPage="1">
      <selection activeCell="C2" sqref="C2"/>
      <pageMargins left="0" right="0" top="0" bottom="0" header="0" footer="0"/>
      <pageSetup paperSize="9" scale="72" orientation="portrait" r:id="rId3"/>
    </customSheetView>
  </customSheetViews>
  <pageMargins left="0.7" right="0.7" top="0.78740157499999996" bottom="0.78740157499999996" header="0.3" footer="0.3"/>
  <pageSetup paperSize="9" scale="72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1257D357A48547933B4C4A81FA6250" ma:contentTypeVersion="16" ma:contentTypeDescription="Ein neues Dokument erstellen." ma:contentTypeScope="" ma:versionID="d8b9006cdc9efd77f8d66d825e2a41b7">
  <xsd:schema xmlns:xsd="http://www.w3.org/2001/XMLSchema" xmlns:xs="http://www.w3.org/2001/XMLSchema" xmlns:p="http://schemas.microsoft.com/office/2006/metadata/properties" xmlns:ns2="3280b575-0e3f-4ae5-8988-fe3d50de8fb2" xmlns:ns3="6af8d7e8-42b2-4d21-a19b-42daace7473c" targetNamespace="http://schemas.microsoft.com/office/2006/metadata/properties" ma:root="true" ma:fieldsID="29c0bfcf45f810b84b6e77871c0c7c4c" ns2:_="" ns3:_="">
    <xsd:import namespace="3280b575-0e3f-4ae5-8988-fe3d50de8fb2"/>
    <xsd:import namespace="6af8d7e8-42b2-4d21-a19b-42daace74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0b575-0e3f-4ae5-8988-fe3d50de8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8d7e8-42b2-4d21-a19b-42daace7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6a8fcf1-841e-4acd-94a1-b71d16b67d88}" ma:internalName="TaxCatchAll" ma:showField="CatchAllData" ma:web="6af8d7e8-42b2-4d21-a19b-42daace74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8d7e8-42b2-4d21-a19b-42daace7473c" xsi:nil="true"/>
    <lcf76f155ced4ddcb4097134ff3c332f xmlns="3280b575-0e3f-4ae5-8988-fe3d50de8f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2B02E6-94C8-4B4F-A5D9-03817FCF28BE}"/>
</file>

<file path=customXml/itemProps2.xml><?xml version="1.0" encoding="utf-8"?>
<ds:datastoreItem xmlns:ds="http://schemas.openxmlformats.org/officeDocument/2006/customXml" ds:itemID="{1ADFBCBF-7051-491C-B679-4A0F29A81446}"/>
</file>

<file path=customXml/itemProps3.xml><?xml version="1.0" encoding="utf-8"?>
<ds:datastoreItem xmlns:ds="http://schemas.openxmlformats.org/officeDocument/2006/customXml" ds:itemID="{65E3A64E-03AD-4BCE-A3CE-89CFDB796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NürnbergMesse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Popp</dc:creator>
  <cp:keywords/>
  <dc:description/>
  <cp:lastModifiedBy>Christin Gmelch</cp:lastModifiedBy>
  <cp:revision/>
  <dcterms:created xsi:type="dcterms:W3CDTF">2010-12-14T14:22:40Z</dcterms:created>
  <dcterms:modified xsi:type="dcterms:W3CDTF">2024-11-06T13:28:20Z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0x010100A51257D357A48547933B4C4A81FA6250</vt:lpwstr>
  </property>
  <property fmtid="{D5CDD505-2E9C-101B-9397-08002B2CF9AE}" pid="3" name="MediaServiceImageTags">
    <vt:lpwstr/>
  </property>
</Properties>
</file>