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nuernbergmesse.sharepoint.com/teams/wg-10036/Freigegebene Dokumente/General/it-sa Expo&amp;Congress 2026/Sales/Kalkulationen und Angebote/"/>
    </mc:Choice>
  </mc:AlternateContent>
  <xr:revisionPtr revIDLastSave="153" documentId="13_ncr:1_{F8B11E15-737F-4E63-93AF-85D546DAB23D}" xr6:coauthVersionLast="47" xr6:coauthVersionMax="47" xr10:uidLastSave="{47557733-7D00-400F-ABBC-7BC2675766E9}"/>
  <bookViews>
    <workbookView xWindow="57480" yWindow="-120" windowWidth="29040" windowHeight="15720" firstSheet="1" activeTab="1" xr2:uid="{00000000-000D-0000-FFFF-FFFF00000000}"/>
  </bookViews>
  <sheets>
    <sheet name="Deutsch" sheetId="1" state="hidden" r:id="rId1"/>
    <sheet name="English" sheetId="2" r:id="rId2"/>
    <sheet name="DropDown" sheetId="3" state="hidden" r:id="rId3"/>
    <sheet name="Vorlage Bilder Standbau" sheetId="4" state="hidden" r:id="rId4"/>
  </sheets>
  <definedNames>
    <definedName name="_xlnm.Print_Area" localSheetId="0">Deutsch!$A$1:$M$40</definedName>
    <definedName name="_xlnm.Print_Area" localSheetId="1">English!$A$1:$K$36</definedName>
    <definedName name="Z_028D363B_29C8_43E5_828B_5B5C239ABCB7_.wvu.Cols" localSheetId="0" hidden="1">Deutsch!$K:$L,Deutsch!$Q:$S</definedName>
    <definedName name="Z_028D363B_29C8_43E5_828B_5B5C239ABCB7_.wvu.Cols" localSheetId="1" hidden="1">English!$O:$Q</definedName>
    <definedName name="Z_028D363B_29C8_43E5_828B_5B5C239ABCB7_.wvu.PrintArea" localSheetId="0" hidden="1">Deutsch!$A$1:$M$40</definedName>
    <definedName name="Z_028D363B_29C8_43E5_828B_5B5C239ABCB7_.wvu.PrintArea" localSheetId="1" hidden="1">English!$A$1:$K$36</definedName>
    <definedName name="Z_028D363B_29C8_43E5_828B_5B5C239ABCB7_.wvu.Rows" localSheetId="0" hidden="1">Deutsch!$6:$6,Deutsch!$36:$38</definedName>
    <definedName name="Z_028D363B_29C8_43E5_828B_5B5C239ABCB7_.wvu.Rows" localSheetId="1" hidden="1">English!$6:$6,English!$32:$34</definedName>
    <definedName name="Z_41CE2737_3F33_45D4_9A5B_FEF61FEC26BB_.wvu.Cols" localSheetId="0" hidden="1">Deutsch!$K:$L,Deutsch!$Q:$S</definedName>
    <definedName name="Z_41CE2737_3F33_45D4_9A5B_FEF61FEC26BB_.wvu.Cols" localSheetId="1" hidden="1">English!$O:$Q</definedName>
    <definedName name="Z_41CE2737_3F33_45D4_9A5B_FEF61FEC26BB_.wvu.PrintArea" localSheetId="0" hidden="1">Deutsch!$A$1:$M$40</definedName>
    <definedName name="Z_41CE2737_3F33_45D4_9A5B_FEF61FEC26BB_.wvu.PrintArea" localSheetId="1" hidden="1">English!$A$1:$K$36</definedName>
    <definedName name="Z_41CE2737_3F33_45D4_9A5B_FEF61FEC26BB_.wvu.Rows" localSheetId="0" hidden="1">Deutsch!$6:$6,Deutsch!$36:$38</definedName>
    <definedName name="Z_41CE2737_3F33_45D4_9A5B_FEF61FEC26BB_.wvu.Rows" localSheetId="1" hidden="1">English!$6:$6,English!$32:$34</definedName>
    <definedName name="Z_7591191C_1CA9_4972_9010_ACE08669645F_.wvu.Cols" localSheetId="0" hidden="1">Deutsch!$K:$L,Deutsch!$Q:$S</definedName>
    <definedName name="Z_7591191C_1CA9_4972_9010_ACE08669645F_.wvu.Cols" localSheetId="1" hidden="1">English!$O:$Q</definedName>
    <definedName name="Z_7591191C_1CA9_4972_9010_ACE08669645F_.wvu.PrintArea" localSheetId="0" hidden="1">Deutsch!$A$1:$M$40</definedName>
    <definedName name="Z_7591191C_1CA9_4972_9010_ACE08669645F_.wvu.PrintArea" localSheetId="1" hidden="1">English!$A$1:$K$36</definedName>
    <definedName name="Z_7591191C_1CA9_4972_9010_ACE08669645F_.wvu.Rows" localSheetId="0" hidden="1">Deutsch!$6:$6,Deutsch!$36:$38</definedName>
    <definedName name="Z_7591191C_1CA9_4972_9010_ACE08669645F_.wvu.Rows" localSheetId="1" hidden="1">English!$6:$6,English!$32:$34</definedName>
  </definedNames>
  <calcPr calcId="191029" fullPrecision="0"/>
  <customWorkbookViews>
    <customWorkbookView name="Christina Teichert - Persönliche Ansicht" guid="{7591191C-1CA9-4972-9010-ACE08669645F}" mergeInterval="0" personalView="1" maximized="1" windowWidth="1680" windowHeight="805" activeSheetId="2"/>
    <customWorkbookView name="Teichert, Christina - Persönliche Ansicht" guid="{41CE2737-3F33-45D4-9A5B-FEF61FEC26BB}" mergeInterval="0" personalView="1" maximized="1" windowWidth="1680" windowHeight="825" activeSheetId="2"/>
    <customWorkbookView name="Franz, Daniela - Persönliche Ansicht" guid="{028D363B-29C8-43E5-828B-5B5C239ABCB7}" mergeInterval="0" personalView="1" maximized="1" windowWidth="1280" windowHeight="77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F14" i="2"/>
  <c r="E14" i="2"/>
  <c r="H9" i="2"/>
  <c r="G9" i="2"/>
  <c r="F9" i="2"/>
  <c r="E9" i="2"/>
  <c r="E26" i="1" l="1"/>
  <c r="E22" i="1"/>
  <c r="E22" i="2"/>
  <c r="H9" i="1"/>
  <c r="G9" i="1"/>
  <c r="F9" i="1"/>
  <c r="E9" i="1"/>
  <c r="H14" i="2"/>
  <c r="C26" i="2"/>
  <c r="E26" i="2" s="1"/>
  <c r="C13" i="2"/>
  <c r="H13" i="2" s="1"/>
  <c r="C14" i="1"/>
  <c r="C13" i="1"/>
  <c r="C12" i="1"/>
  <c r="C11" i="1"/>
  <c r="H12" i="1" l="1"/>
  <c r="G12" i="1"/>
  <c r="F12" i="1"/>
  <c r="E12" i="1"/>
  <c r="G12" i="2"/>
  <c r="F12" i="2"/>
  <c r="E12" i="2"/>
  <c r="E30" i="1" l="1"/>
  <c r="E10" i="1" l="1"/>
  <c r="E23" i="3" l="1"/>
  <c r="C27" i="1"/>
  <c r="E27" i="1" s="1"/>
  <c r="E11" i="1"/>
  <c r="H10" i="1"/>
  <c r="G10" i="1"/>
  <c r="F10" i="1"/>
  <c r="C31" i="1"/>
  <c r="E31" i="1" s="1"/>
  <c r="F11" i="1" l="1"/>
  <c r="G11" i="1"/>
  <c r="H11" i="1" l="1"/>
  <c r="G10" i="2" l="1"/>
  <c r="C16" i="2" l="1"/>
  <c r="F10" i="2" l="1"/>
  <c r="H10" i="2"/>
  <c r="E10" i="2"/>
  <c r="I21" i="1"/>
  <c r="E25" i="3"/>
  <c r="E13" i="3"/>
  <c r="I7" i="1" l="1"/>
  <c r="E20" i="3" l="1"/>
  <c r="I21" i="2"/>
  <c r="I14" i="2"/>
  <c r="I7" i="2"/>
  <c r="C27" i="2"/>
  <c r="C23" i="2"/>
  <c r="G11" i="2"/>
  <c r="E27" i="3"/>
  <c r="E26" i="3"/>
  <c r="E22" i="3"/>
  <c r="E18" i="3"/>
  <c r="E16" i="3"/>
  <c r="E15" i="3"/>
  <c r="E14" i="3"/>
  <c r="E11" i="3"/>
  <c r="E10" i="3"/>
  <c r="I14" i="1"/>
  <c r="C23" i="1"/>
  <c r="E23" i="1" s="1"/>
  <c r="C16" i="1"/>
  <c r="F13" i="2" l="1"/>
  <c r="G13" i="2"/>
  <c r="E13" i="2"/>
  <c r="E23" i="2"/>
  <c r="G14" i="2"/>
  <c r="E27" i="2"/>
  <c r="H13" i="1"/>
  <c r="G13" i="1"/>
  <c r="F13" i="1"/>
  <c r="E13" i="1"/>
  <c r="E14" i="1"/>
  <c r="H14" i="1"/>
  <c r="G14" i="1"/>
  <c r="F14" i="1"/>
  <c r="F11" i="2"/>
  <c r="H11" i="2"/>
  <c r="H15" i="2" s="1"/>
  <c r="E11" i="2"/>
  <c r="H15" i="1" l="1"/>
  <c r="H16" i="1" s="1"/>
  <c r="H16" i="2"/>
  <c r="E15" i="2"/>
  <c r="E16" i="2" s="1"/>
  <c r="E17" i="2" s="1"/>
  <c r="E28" i="2" s="1"/>
  <c r="G15" i="2"/>
  <c r="G16" i="2" s="1"/>
  <c r="E15" i="1"/>
  <c r="F15" i="2"/>
  <c r="F16" i="2" s="1"/>
  <c r="G15" i="1"/>
  <c r="G16" i="1" s="1"/>
  <c r="G17" i="1" s="1"/>
  <c r="F15" i="1"/>
  <c r="G17" i="2" l="1"/>
  <c r="G28" i="2" s="1"/>
  <c r="E24" i="2"/>
  <c r="F17" i="2"/>
  <c r="F24" i="2" s="1"/>
  <c r="E16" i="1"/>
  <c r="E17" i="1" s="1"/>
  <c r="E24" i="1" s="1"/>
  <c r="G28" i="1"/>
  <c r="G24" i="1"/>
  <c r="F16" i="1"/>
  <c r="F17" i="1" s="1"/>
  <c r="H17" i="2"/>
  <c r="H17" i="1"/>
  <c r="G32" i="1"/>
  <c r="G24" i="2" l="1"/>
  <c r="F28" i="2"/>
  <c r="E32" i="1"/>
  <c r="E28" i="1"/>
  <c r="F32" i="1"/>
  <c r="F28" i="1"/>
  <c r="F24" i="1"/>
  <c r="H24" i="1"/>
  <c r="H28" i="1"/>
  <c r="H28" i="2"/>
  <c r="H24" i="2"/>
  <c r="H32" i="1"/>
</calcChain>
</file>

<file path=xl/sharedStrings.xml><?xml version="1.0" encoding="utf-8"?>
<sst xmlns="http://schemas.openxmlformats.org/spreadsheetml/2006/main" count="124" uniqueCount="98">
  <si>
    <t>Mietpreis für Standfläche</t>
  </si>
  <si>
    <t>+ Mehrwertsteuer</t>
  </si>
  <si>
    <t>www.auma.de</t>
  </si>
  <si>
    <t>pro m²</t>
  </si>
  <si>
    <t>www.standkonfigurator.de</t>
  </si>
  <si>
    <t>Rental fee for stand space</t>
  </si>
  <si>
    <t>+ Value added tax</t>
  </si>
  <si>
    <r>
      <t xml:space="preserve">Total investment </t>
    </r>
    <r>
      <rPr>
        <sz val="8"/>
        <rFont val="Arial"/>
        <family val="2"/>
      </rPr>
      <t>without stand construction/gross</t>
    </r>
  </si>
  <si>
    <r>
      <t xml:space="preserve">Total investment </t>
    </r>
    <r>
      <rPr>
        <sz val="8"/>
        <rFont val="Arial"/>
        <family val="2"/>
      </rPr>
      <t>with stand construction/gross</t>
    </r>
    <r>
      <rPr>
        <b/>
        <sz val="10"/>
        <rFont val="Arial"/>
        <family val="2"/>
      </rPr>
      <t/>
    </r>
  </si>
  <si>
    <t>Standfläche in m²</t>
  </si>
  <si>
    <t>Blockstand</t>
  </si>
  <si>
    <t>Kopfstand</t>
  </si>
  <si>
    <t>Eckstand</t>
  </si>
  <si>
    <t>Reihenstand</t>
  </si>
  <si>
    <t>Mehrwertsteuer</t>
  </si>
  <si>
    <t>Stück</t>
  </si>
  <si>
    <t>-auswählen-</t>
  </si>
  <si>
    <t>Mwst.</t>
  </si>
  <si>
    <t>AUMA-Beitrag</t>
  </si>
  <si>
    <t>Preiskalkulation</t>
  </si>
  <si>
    <t>www.auma.de/en/</t>
  </si>
  <si>
    <t>-choose-</t>
  </si>
  <si>
    <t>Please select</t>
  </si>
  <si>
    <t>AUMA-contribution</t>
  </si>
  <si>
    <t>VAT</t>
  </si>
  <si>
    <t>Pcs</t>
  </si>
  <si>
    <r>
      <rPr>
        <sz val="10"/>
        <rFont val="Arial"/>
        <family val="2"/>
      </rPr>
      <t xml:space="preserve">Total investment </t>
    </r>
    <r>
      <rPr>
        <sz val="8"/>
        <rFont val="Arial"/>
        <family val="2"/>
      </rPr>
      <t>without stand construction/net</t>
    </r>
  </si>
  <si>
    <t>Calculation</t>
  </si>
  <si>
    <t>JUNO</t>
  </si>
  <si>
    <t>MARS</t>
  </si>
  <si>
    <t>MERKUR</t>
  </si>
  <si>
    <t>PALLAS</t>
  </si>
  <si>
    <t xml:space="preserve">ERDE </t>
  </si>
  <si>
    <t>MOND</t>
  </si>
  <si>
    <t>Veranstaltungsname 1</t>
  </si>
  <si>
    <t>Veranstaltungsname 2</t>
  </si>
  <si>
    <t>Bitte Auswahl treffen</t>
  </si>
  <si>
    <t>Entsorgungsservice Laufzeit</t>
  </si>
  <si>
    <t>Veranstaltungswebseite</t>
  </si>
  <si>
    <t>AUMA</t>
  </si>
  <si>
    <t>Standkonfigurator</t>
  </si>
  <si>
    <t>Marketing-Services</t>
  </si>
  <si>
    <t>Marketing services</t>
  </si>
  <si>
    <t>Anzahl Mitaussteller</t>
  </si>
  <si>
    <t>Mitausstellergebühr</t>
  </si>
  <si>
    <r>
      <rPr>
        <sz val="10"/>
        <rFont val="Arial"/>
        <family val="2"/>
      </rPr>
      <t xml:space="preserve">weitere Miet-Komplettstände: </t>
    </r>
    <r>
      <rPr>
        <u/>
        <sz val="10"/>
        <color indexed="12"/>
        <rFont val="Arial"/>
        <family val="2"/>
      </rPr>
      <t>www.standkonfigurator.de</t>
    </r>
  </si>
  <si>
    <t>Stand space in sqm</t>
  </si>
  <si>
    <t>number of co-exhibitors</t>
  </si>
  <si>
    <t>co-exhibitor fee</t>
  </si>
  <si>
    <t>per sqm</t>
  </si>
  <si>
    <r>
      <rPr>
        <sz val="10"/>
        <rFont val="Arial"/>
        <family val="2"/>
      </rPr>
      <t xml:space="preserve">more complete rental stands: </t>
    </r>
    <r>
      <rPr>
        <u/>
        <sz val="10"/>
        <color indexed="12"/>
        <rFont val="Arial"/>
        <family val="2"/>
      </rPr>
      <t>www.standconfigurator.com</t>
    </r>
  </si>
  <si>
    <t>* Bitten bestellen Sie Ihren Miet-Komplettstand über das Standbauformular "Form C" oder unter www.standkonfigurator.de</t>
  </si>
  <si>
    <r>
      <t>Example with Complete rental stand</t>
    </r>
    <r>
      <rPr>
        <sz val="10"/>
        <rFont val="Arial"/>
        <family val="2"/>
      </rPr>
      <t>*</t>
    </r>
  </si>
  <si>
    <r>
      <t>Waste disposal service during the event</t>
    </r>
    <r>
      <rPr>
        <sz val="8"/>
        <rFont val="Arial"/>
        <family val="2"/>
      </rPr>
      <t xml:space="preserve"> (up to an area of 500m²)</t>
    </r>
  </si>
  <si>
    <r>
      <t>Entsorgungsservice Laufzeit</t>
    </r>
    <r>
      <rPr>
        <sz val="8"/>
        <color theme="1"/>
        <rFont val="Arial"/>
        <family val="2"/>
      </rPr>
      <t xml:space="preserve"> (bis zu einer max. Fläche von 500m²)</t>
    </r>
  </si>
  <si>
    <r>
      <rPr>
        <sz val="10"/>
        <color theme="1"/>
        <rFont val="Arial"/>
        <family val="2"/>
      </rPr>
      <t>Gesamtbetrag Beteiligung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ohne Standbau/netto</t>
    </r>
  </si>
  <si>
    <r>
      <t xml:space="preserve">Gesamtbetrag Beteiligung </t>
    </r>
    <r>
      <rPr>
        <sz val="8"/>
        <color theme="1"/>
        <rFont val="Arial"/>
        <family val="2"/>
      </rPr>
      <t>ohne Standbau/brutto</t>
    </r>
  </si>
  <si>
    <r>
      <t>Beispiele mit Miet-Komplettständen</t>
    </r>
    <r>
      <rPr>
        <sz val="8"/>
        <color theme="1"/>
        <rFont val="Arial"/>
        <family val="2"/>
      </rPr>
      <t>*</t>
    </r>
  </si>
  <si>
    <t>Company &amp; Produkt Paket</t>
  </si>
  <si>
    <t>Company &amp; Product Paket</t>
  </si>
  <si>
    <r>
      <t xml:space="preserve">Gesamtbetrag Beteiligung </t>
    </r>
    <r>
      <rPr>
        <sz val="8"/>
        <color theme="1"/>
        <rFont val="Arial"/>
        <family val="2"/>
      </rPr>
      <t>mit Standbau/brutto</t>
    </r>
  </si>
  <si>
    <t>ja</t>
  </si>
  <si>
    <t>nein</t>
  </si>
  <si>
    <t>yes</t>
  </si>
  <si>
    <t>no</t>
  </si>
  <si>
    <t>Company &amp; Product package</t>
  </si>
  <si>
    <t>Aussteller aus Deutschland 19% ; Andere 0%</t>
  </si>
  <si>
    <t>exhibitors from Germany 19%; others 0%</t>
  </si>
  <si>
    <t>value added tax</t>
  </si>
  <si>
    <t>www.itsa365.de/anmeldung</t>
  </si>
  <si>
    <t>www.itsa365.de/application</t>
  </si>
  <si>
    <t>TRITON</t>
  </si>
  <si>
    <t xml:space="preserve">THETYS </t>
  </si>
  <si>
    <r>
      <rPr>
        <b/>
        <sz val="10"/>
        <color theme="1"/>
        <rFont val="Arial"/>
        <family val="2"/>
      </rPr>
      <t xml:space="preserve">THETYS </t>
    </r>
    <r>
      <rPr>
        <sz val="10"/>
        <color theme="1"/>
        <rFont val="Arial"/>
        <family val="2"/>
      </rPr>
      <t xml:space="preserve">netto </t>
    </r>
    <r>
      <rPr>
        <sz val="8"/>
        <color theme="1"/>
        <rFont val="Arial"/>
        <family val="2"/>
      </rPr>
      <t>(Mindestgröße 12m²)</t>
    </r>
  </si>
  <si>
    <t>22.-24. Oktober 2024</t>
  </si>
  <si>
    <r>
      <rPr>
        <b/>
        <sz val="8"/>
        <rFont val="Arial"/>
        <family val="2"/>
      </rPr>
      <t>Attention:</t>
    </r>
    <r>
      <rPr>
        <sz val="8"/>
        <rFont val="Arial"/>
        <family val="2"/>
      </rPr>
      <t xml:space="preserve">
Peninsula and island stands are only available for larger stand spaces!
Costs of staff, transportation and extra costs like advertisements can not be calculated with this sheet!
</t>
    </r>
    <r>
      <rPr>
        <b/>
        <sz val="8"/>
        <rFont val="Arial"/>
        <family val="2"/>
      </rPr>
      <t>Minimum stand size: 9 sqm</t>
    </r>
    <r>
      <rPr>
        <sz val="8"/>
        <rFont val="Arial"/>
        <family val="2"/>
      </rPr>
      <t xml:space="preserve"> (see item 6 of the Special Conditions for Participation)
</t>
    </r>
    <r>
      <rPr>
        <b/>
        <sz val="8"/>
        <rFont val="Arial"/>
        <family val="2"/>
      </rPr>
      <t>The calculation is not binding and no responsibility accepted for errors!</t>
    </r>
  </si>
  <si>
    <t>HELIOS</t>
  </si>
  <si>
    <r>
      <rPr>
        <b/>
        <sz val="8"/>
        <color theme="1"/>
        <rFont val="Arial"/>
        <family val="2"/>
      </rPr>
      <t>Achtung:</t>
    </r>
    <r>
      <rPr>
        <sz val="8"/>
        <color theme="1"/>
        <rFont val="Arial"/>
        <family val="2"/>
      </rPr>
      <t xml:space="preserve">
Kopf- und Blockstände sind nur bei größeren Flächen möglich!
Spesen, Personal- und Transportkosten können von uns nicht kallkuliert werden.
</t>
    </r>
    <r>
      <rPr>
        <b/>
        <sz val="8"/>
        <color theme="1"/>
        <rFont val="Arial"/>
        <family val="2"/>
      </rPr>
      <t>Mindeststandgröße sind 9 m²</t>
    </r>
    <r>
      <rPr>
        <sz val="8"/>
        <color theme="1"/>
        <rFont val="Arial"/>
        <family val="2"/>
      </rPr>
      <t xml:space="preserve"> (s. Punkt 6 Besondere Teilnahmebedingungen)
</t>
    </r>
    <r>
      <rPr>
        <b/>
        <sz val="8"/>
        <color theme="1"/>
        <rFont val="Arial"/>
        <family val="2"/>
      </rPr>
      <t>Die Preiskalkulation ist unverbindlich und alle Angaben ohne Gewähr.</t>
    </r>
    <r>
      <rPr>
        <sz val="8"/>
        <color theme="1"/>
        <rFont val="Arial"/>
        <family val="2"/>
      </rPr>
      <t xml:space="preserve">
</t>
    </r>
  </si>
  <si>
    <r>
      <t xml:space="preserve">HELIOS </t>
    </r>
    <r>
      <rPr>
        <sz val="10"/>
        <rFont val="Arial"/>
        <family val="2"/>
      </rPr>
      <t xml:space="preserve">net </t>
    </r>
    <r>
      <rPr>
        <sz val="8"/>
        <rFont val="Arial"/>
        <family val="2"/>
      </rPr>
      <t>(Minimum stand space 15sqm)</t>
    </r>
  </si>
  <si>
    <r>
      <t xml:space="preserve">HELIOS </t>
    </r>
    <r>
      <rPr>
        <sz val="10"/>
        <color theme="1"/>
        <rFont val="Arial"/>
        <family val="2"/>
      </rPr>
      <t xml:space="preserve">netto </t>
    </r>
    <r>
      <rPr>
        <sz val="8"/>
        <color theme="1"/>
        <rFont val="Arial"/>
        <family val="2"/>
      </rPr>
      <t>(Mindestgröße 15m²)</t>
    </r>
  </si>
  <si>
    <r>
      <t>TRITON</t>
    </r>
    <r>
      <rPr>
        <sz val="10"/>
        <color theme="1"/>
        <rFont val="Arial"/>
        <family val="2"/>
      </rPr>
      <t xml:space="preserve"> netto </t>
    </r>
    <r>
      <rPr>
        <sz val="8"/>
        <color theme="1"/>
        <rFont val="Arial"/>
        <family val="2"/>
      </rPr>
      <t>(Mindestgröße 9m²)</t>
    </r>
  </si>
  <si>
    <r>
      <t xml:space="preserve">TRITON </t>
    </r>
    <r>
      <rPr>
        <sz val="10"/>
        <rFont val="Arial"/>
        <family val="2"/>
      </rPr>
      <t xml:space="preserve">net </t>
    </r>
    <r>
      <rPr>
        <sz val="8"/>
        <rFont val="Arial"/>
        <family val="2"/>
      </rPr>
      <t>(Minimum stand space 9sqm)</t>
    </r>
  </si>
  <si>
    <t>Komplettpreise inkl. Strom bis 3kw und Verbrauch und weiteren Leistungen
Aufträge, die nach dem 01.10.2024 eingehen, werden mit einem Expresszuschlag in Höhe von 25% berechnet - mindestens jedoch EUR 10 je Auftrag.</t>
  </si>
  <si>
    <r>
      <t>Reihenstand</t>
    </r>
    <r>
      <rPr>
        <sz val="8"/>
        <color theme="1"/>
        <rFont val="Arial"/>
        <family val="2"/>
      </rPr>
      <t xml:space="preserve"> 
bis 30m² 380 €/m² (jeder zusätzliche m² 235 €/m²)</t>
    </r>
  </si>
  <si>
    <r>
      <t>Eckstand</t>
    </r>
    <r>
      <rPr>
        <sz val="8"/>
        <color theme="1"/>
        <rFont val="Arial"/>
        <family val="2"/>
      </rPr>
      <t xml:space="preserve">  
bis 30m² 380 €/m² (jeder zusätzliche m² 260 €/m²)</t>
    </r>
  </si>
  <si>
    <r>
      <t xml:space="preserve">Kopfstand  </t>
    </r>
    <r>
      <rPr>
        <sz val="8"/>
        <color theme="1"/>
        <rFont val="Arial"/>
        <family val="2"/>
      </rPr>
      <t xml:space="preserve"> 
bis 30m² 380 €/m² (jeder zusätzliche m² 293 €/m²)</t>
    </r>
  </si>
  <si>
    <r>
      <t xml:space="preserve">Blockstand  </t>
    </r>
    <r>
      <rPr>
        <sz val="8"/>
        <color theme="1"/>
        <rFont val="Arial"/>
        <family val="2"/>
      </rPr>
      <t xml:space="preserve"> 
bis 30m² 380 €/m² (jeder zusätzliche m² 318 €/m²)</t>
    </r>
  </si>
  <si>
    <t>Reihenstand (1 Seite offen) EUR 247/m²</t>
  </si>
  <si>
    <t>Eckstand (2 Seiten offen) EUR 275/m²</t>
  </si>
  <si>
    <t>Kopstand (3 Seiten offen) EUR 310/m²</t>
  </si>
  <si>
    <t>Blockstand (4 Seiten offen) EUR 337/m²</t>
  </si>
  <si>
    <t>27 - 29 October 2026</t>
  </si>
  <si>
    <r>
      <t>In-line stand</t>
    </r>
    <r>
      <rPr>
        <sz val="8"/>
        <rFont val="Arial"/>
        <family val="2"/>
      </rPr>
      <t xml:space="preserve"> 
up to 30 sqm 409 €/m² (each additional sqm 256 €/sqm)</t>
    </r>
  </si>
  <si>
    <r>
      <rPr>
        <b/>
        <sz val="10"/>
        <rFont val="Arial"/>
        <family val="2"/>
      </rPr>
      <t xml:space="preserve">Corner stand
</t>
    </r>
    <r>
      <rPr>
        <sz val="8"/>
        <rFont val="Arial"/>
        <family val="2"/>
      </rPr>
      <t>up to 30 sqm 409 €/m² (each additional sqm 284€/sqm)</t>
    </r>
  </si>
  <si>
    <r>
      <t xml:space="preserve">Peninsula stand
</t>
    </r>
    <r>
      <rPr>
        <sz val="8"/>
        <rFont val="Arial"/>
        <family val="2"/>
      </rPr>
      <t>up to 30 sqm 409 €/m² (each additional sqm 322 €/sqm)</t>
    </r>
  </si>
  <si>
    <r>
      <t xml:space="preserve">Island stand 
</t>
    </r>
    <r>
      <rPr>
        <sz val="8"/>
        <rFont val="Arial"/>
        <family val="2"/>
      </rPr>
      <t>up to 30 sqm 409 €/m² (each additional sqm 349 €/sqm)</t>
    </r>
  </si>
  <si>
    <r>
      <t>Complete price incl. power supply up to 3kw and consumption and further services</t>
    </r>
    <r>
      <rPr>
        <sz val="8"/>
        <color theme="1"/>
        <rFont val="Arial"/>
        <family val="2"/>
      </rPr>
      <t xml:space="preserve">
Orders received </t>
    </r>
    <r>
      <rPr>
        <b/>
        <sz val="8"/>
        <color theme="1"/>
        <rFont val="Arial"/>
        <family val="2"/>
      </rPr>
      <t>later than the 5 October 2026</t>
    </r>
    <r>
      <rPr>
        <sz val="8"/>
        <color theme="1"/>
        <rFont val="Arial"/>
        <family val="2"/>
      </rPr>
      <t xml:space="preserve"> will</t>
    </r>
    <r>
      <rPr>
        <sz val="8"/>
        <rFont val="Arial"/>
        <family val="2"/>
      </rPr>
      <t xml:space="preserve"> be billed an express surcharge of 25%, subject to a minimum surcharge of EUR 10 per order.</t>
    </r>
  </si>
  <si>
    <t>* Please order your complete rental stand at www.standconfigurator.com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</si>
</sst>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9" x14ac:knownFonts="1">
    <font>
      <sz val="10"/>
      <name val="Arial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sz val="8"/>
      <color theme="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C1E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69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0" borderId="0" xfId="3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0" fillId="2" borderId="7" xfId="0" applyFill="1" applyBorder="1"/>
    <xf numFmtId="0" fontId="9" fillId="2" borderId="0" xfId="1" applyFill="1" applyBorder="1" applyAlignment="1" applyProtection="1"/>
    <xf numFmtId="10" fontId="7" fillId="0" borderId="0" xfId="0" applyNumberFormat="1" applyFont="1"/>
    <xf numFmtId="0" fontId="0" fillId="2" borderId="0" xfId="0" applyFill="1" applyAlignment="1">
      <alignment horizontal="center" vertical="center"/>
    </xf>
    <xf numFmtId="10" fontId="6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9" fontId="7" fillId="2" borderId="0" xfId="0" applyNumberFormat="1" applyFont="1" applyFill="1"/>
    <xf numFmtId="44" fontId="3" fillId="2" borderId="0" xfId="3" applyFont="1" applyFill="1"/>
    <xf numFmtId="44" fontId="0" fillId="0" borderId="0" xfId="3" applyFont="1"/>
    <xf numFmtId="0" fontId="3" fillId="2" borderId="12" xfId="0" applyFont="1" applyFill="1" applyBorder="1" applyAlignment="1" applyProtection="1">
      <alignment horizontal="center" vertical="center" textRotation="45" wrapText="1"/>
      <protection hidden="1"/>
    </xf>
    <xf numFmtId="0" fontId="3" fillId="4" borderId="13" xfId="0" applyFont="1" applyFill="1" applyBorder="1" applyAlignment="1" applyProtection="1">
      <alignment horizontal="center" vertical="center" textRotation="45" wrapText="1"/>
      <protection hidden="1"/>
    </xf>
    <xf numFmtId="0" fontId="3" fillId="5" borderId="11" xfId="0" applyFont="1" applyFill="1" applyBorder="1" applyAlignment="1" applyProtection="1">
      <alignment horizontal="center" vertical="center" textRotation="45" wrapText="1"/>
      <protection hidden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3" fillId="2" borderId="0" xfId="0" applyFont="1" applyFill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7" fillId="0" borderId="0" xfId="0" quotePrefix="1" applyFont="1" applyAlignment="1">
      <alignment horizontal="right" vertical="top"/>
    </xf>
    <xf numFmtId="44" fontId="14" fillId="3" borderId="1" xfId="3" applyFont="1" applyFill="1" applyBorder="1" applyAlignment="1" applyProtection="1">
      <protection hidden="1"/>
    </xf>
    <xf numFmtId="44" fontId="14" fillId="4" borderId="1" xfId="3" applyFont="1" applyFill="1" applyBorder="1" applyAlignment="1" applyProtection="1">
      <protection hidden="1"/>
    </xf>
    <xf numFmtId="44" fontId="14" fillId="5" borderId="1" xfId="3" applyFont="1" applyFill="1" applyBorder="1" applyAlignment="1" applyProtection="1">
      <protection hidden="1"/>
    </xf>
    <xf numFmtId="44" fontId="14" fillId="2" borderId="1" xfId="3" applyFont="1" applyFill="1" applyBorder="1" applyAlignment="1" applyProtection="1">
      <protection hidden="1"/>
    </xf>
    <xf numFmtId="44" fontId="13" fillId="2" borderId="16" xfId="3" applyFont="1" applyFill="1" applyBorder="1" applyAlignment="1" applyProtection="1">
      <protection hidden="1"/>
    </xf>
    <xf numFmtId="44" fontId="13" fillId="3" borderId="16" xfId="3" applyFont="1" applyFill="1" applyBorder="1" applyAlignment="1" applyProtection="1">
      <protection hidden="1"/>
    </xf>
    <xf numFmtId="44" fontId="13" fillId="4" borderId="16" xfId="3" applyFont="1" applyFill="1" applyBorder="1" applyAlignment="1" applyProtection="1">
      <protection hidden="1"/>
    </xf>
    <xf numFmtId="44" fontId="13" fillId="5" borderId="16" xfId="3" applyFont="1" applyFill="1" applyBorder="1" applyAlignment="1" applyProtection="1">
      <protection hidden="1"/>
    </xf>
    <xf numFmtId="44" fontId="13" fillId="2" borderId="0" xfId="3" applyFont="1" applyFill="1" applyBorder="1" applyAlignment="1" applyProtection="1">
      <protection hidden="1"/>
    </xf>
    <xf numFmtId="44" fontId="13" fillId="6" borderId="0" xfId="3" applyFont="1" applyFill="1" applyBorder="1" applyAlignment="1" applyProtection="1">
      <protection hidden="1"/>
    </xf>
    <xf numFmtId="44" fontId="13" fillId="0" borderId="16" xfId="3" applyFont="1" applyFill="1" applyBorder="1" applyAlignment="1" applyProtection="1">
      <protection hidden="1"/>
    </xf>
    <xf numFmtId="7" fontId="13" fillId="0" borderId="0" xfId="3" applyNumberFormat="1" applyFont="1" applyFill="1" applyBorder="1" applyAlignment="1" applyProtection="1">
      <alignment horizontal="center"/>
      <protection hidden="1"/>
    </xf>
    <xf numFmtId="0" fontId="9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7" borderId="0" xfId="0" quotePrefix="1" applyFont="1" applyFill="1" applyAlignment="1">
      <alignment horizontal="right" vertical="top"/>
    </xf>
    <xf numFmtId="0" fontId="9" fillId="7" borderId="0" xfId="1" applyFill="1" applyAlignment="1" applyProtection="1">
      <alignment horizontal="right" vertical="center"/>
    </xf>
    <xf numFmtId="0" fontId="9" fillId="7" borderId="0" xfId="1" applyFill="1" applyAlignment="1" applyProtection="1">
      <alignment horizontal="right" vertical="top"/>
    </xf>
    <xf numFmtId="0" fontId="7" fillId="2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right" vertical="top"/>
    </xf>
    <xf numFmtId="0" fontId="3" fillId="0" borderId="3" xfId="4" applyFont="1" applyBorder="1" applyAlignment="1" applyProtection="1">
      <alignment horizontal="left" vertical="center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horizontal="left" vertical="center"/>
      <protection hidden="1"/>
    </xf>
    <xf numFmtId="0" fontId="1" fillId="0" borderId="0" xfId="4" quotePrefix="1" applyAlignment="1" applyProtection="1">
      <alignment horizontal="left" vertical="center"/>
      <protection hidden="1"/>
    </xf>
    <xf numFmtId="0" fontId="1" fillId="6" borderId="0" xfId="4" quotePrefix="1" applyFill="1" applyAlignment="1" applyProtection="1">
      <alignment horizontal="left" vertical="center"/>
      <protection hidden="1"/>
    </xf>
    <xf numFmtId="0" fontId="3" fillId="6" borderId="0" xfId="0" applyFont="1" applyFill="1" applyProtection="1">
      <protection hidden="1"/>
    </xf>
    <xf numFmtId="0" fontId="1" fillId="2" borderId="9" xfId="4" applyFill="1" applyBorder="1" applyAlignment="1" applyProtection="1">
      <alignment vertical="center"/>
      <protection hidden="1"/>
    </xf>
    <xf numFmtId="0" fontId="1" fillId="2" borderId="0" xfId="4" quotePrefix="1" applyFill="1" applyAlignment="1" applyProtection="1">
      <alignment vertical="center"/>
      <protection hidden="1"/>
    </xf>
    <xf numFmtId="44" fontId="0" fillId="0" borderId="0" xfId="3" applyFont="1" applyFill="1" applyBorder="1" applyAlignment="1">
      <alignment horizontal="right" vertical="top"/>
    </xf>
    <xf numFmtId="44" fontId="0" fillId="0" borderId="0" xfId="3" applyFont="1" applyFill="1" applyBorder="1"/>
    <xf numFmtId="0" fontId="3" fillId="6" borderId="0" xfId="0" applyFont="1" applyFill="1" applyAlignment="1">
      <alignment horizontal="left" vertical="top"/>
    </xf>
    <xf numFmtId="0" fontId="3" fillId="6" borderId="0" xfId="0" applyFont="1" applyFill="1"/>
    <xf numFmtId="0" fontId="0" fillId="6" borderId="0" xfId="0" applyFill="1"/>
    <xf numFmtId="0" fontId="3" fillId="9" borderId="0" xfId="0" applyFont="1" applyFill="1"/>
    <xf numFmtId="44" fontId="14" fillId="2" borderId="1" xfId="3" applyFont="1" applyFill="1" applyBorder="1" applyAlignment="1" applyProtection="1">
      <alignment vertical="center"/>
      <protection hidden="1"/>
    </xf>
    <xf numFmtId="44" fontId="14" fillId="3" borderId="1" xfId="3" applyFont="1" applyFill="1" applyBorder="1" applyAlignment="1" applyProtection="1">
      <alignment vertical="center"/>
      <protection hidden="1"/>
    </xf>
    <xf numFmtId="44" fontId="14" fillId="4" borderId="1" xfId="3" applyFont="1" applyFill="1" applyBorder="1" applyAlignment="1" applyProtection="1">
      <alignment vertical="center"/>
      <protection hidden="1"/>
    </xf>
    <xf numFmtId="44" fontId="14" fillId="5" borderId="1" xfId="3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Protection="1">
      <protection hidden="1"/>
    </xf>
    <xf numFmtId="0" fontId="10" fillId="3" borderId="11" xfId="0" applyFont="1" applyFill="1" applyBorder="1" applyAlignment="1" applyProtection="1">
      <alignment horizontal="center" vertical="center" textRotation="45" wrapText="1"/>
      <protection hidden="1"/>
    </xf>
    <xf numFmtId="0" fontId="1" fillId="0" borderId="0" xfId="0" applyFont="1" applyAlignment="1">
      <alignment horizontal="right" vertical="top"/>
    </xf>
    <xf numFmtId="44" fontId="0" fillId="0" borderId="0" xfId="3" applyFont="1" applyFill="1"/>
    <xf numFmtId="0" fontId="0" fillId="0" borderId="0" xfId="0" quotePrefix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5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top"/>
    </xf>
    <xf numFmtId="44" fontId="1" fillId="0" borderId="0" xfId="3" applyFont="1" applyAlignment="1">
      <alignment horizontal="center" vertical="top"/>
    </xf>
    <xf numFmtId="0" fontId="7" fillId="10" borderId="12" xfId="0" applyFont="1" applyFill="1" applyBorder="1" applyAlignment="1" applyProtection="1">
      <alignment horizontal="center" vertical="center"/>
      <protection locked="0"/>
    </xf>
    <xf numFmtId="0" fontId="5" fillId="2" borderId="0" xfId="0" quotePrefix="1" applyFont="1" applyFill="1" applyAlignment="1" applyProtection="1">
      <alignment vertical="center"/>
      <protection hidden="1"/>
    </xf>
    <xf numFmtId="44" fontId="14" fillId="3" borderId="15" xfId="3" applyFont="1" applyFill="1" applyBorder="1" applyAlignment="1" applyProtection="1">
      <alignment vertical="center"/>
      <protection hidden="1"/>
    </xf>
    <xf numFmtId="44" fontId="14" fillId="2" borderId="15" xfId="3" applyFont="1" applyFill="1" applyBorder="1" applyAlignment="1" applyProtection="1">
      <alignment vertical="center"/>
      <protection hidden="1"/>
    </xf>
    <xf numFmtId="44" fontId="14" fillId="4" borderId="15" xfId="3" applyFont="1" applyFill="1" applyBorder="1" applyAlignment="1" applyProtection="1">
      <alignment vertical="center"/>
      <protection hidden="1"/>
    </xf>
    <xf numFmtId="44" fontId="14" fillId="5" borderId="15" xfId="3" applyFont="1" applyFill="1" applyBorder="1" applyAlignment="1" applyProtection="1">
      <alignment vertical="center"/>
      <protection hidden="1"/>
    </xf>
    <xf numFmtId="44" fontId="14" fillId="6" borderId="1" xfId="3" applyFont="1" applyFill="1" applyBorder="1" applyAlignment="1" applyProtection="1">
      <alignment horizontal="right" vertical="center"/>
      <protection hidden="1"/>
    </xf>
    <xf numFmtId="44" fontId="14" fillId="3" borderId="1" xfId="3" applyFont="1" applyFill="1" applyBorder="1" applyAlignment="1" applyProtection="1">
      <alignment horizontal="right" vertical="center"/>
      <protection hidden="1"/>
    </xf>
    <xf numFmtId="44" fontId="14" fillId="4" borderId="1" xfId="3" applyFont="1" applyFill="1" applyBorder="1" applyAlignment="1" applyProtection="1">
      <alignment horizontal="center" vertical="center"/>
      <protection hidden="1"/>
    </xf>
    <xf numFmtId="44" fontId="14" fillId="5" borderId="1" xfId="3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right"/>
    </xf>
    <xf numFmtId="0" fontId="16" fillId="2" borderId="0" xfId="0" applyFont="1" applyFill="1"/>
    <xf numFmtId="0" fontId="16" fillId="0" borderId="0" xfId="0" applyFont="1"/>
    <xf numFmtId="10" fontId="16" fillId="0" borderId="0" xfId="0" applyNumberFormat="1" applyFont="1"/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0" xfId="0" quotePrefix="1" applyFont="1" applyFill="1" applyAlignment="1">
      <alignment horizontal="left" vertical="center" indent="2"/>
    </xf>
    <xf numFmtId="0" fontId="16" fillId="2" borderId="5" xfId="1" applyFont="1" applyFill="1" applyBorder="1" applyAlignment="1" applyProtection="1">
      <alignment horizontal="right"/>
    </xf>
    <xf numFmtId="0" fontId="20" fillId="2" borderId="0" xfId="1" applyFont="1" applyFill="1" applyBorder="1" applyAlignment="1" applyProtection="1"/>
    <xf numFmtId="0" fontId="16" fillId="2" borderId="0" xfId="1" applyFont="1" applyFill="1" applyBorder="1" applyAlignment="1" applyProtection="1">
      <alignment horizontal="right"/>
    </xf>
    <xf numFmtId="0" fontId="16" fillId="2" borderId="7" xfId="0" applyFont="1" applyFill="1" applyBorder="1"/>
    <xf numFmtId="0" fontId="16" fillId="0" borderId="5" xfId="1" applyFont="1" applyBorder="1" applyAlignment="1" applyProtection="1"/>
    <xf numFmtId="0" fontId="19" fillId="0" borderId="0" xfId="3" applyNumberFormat="1" applyFont="1" applyFill="1" applyBorder="1" applyAlignment="1" applyProtection="1">
      <alignment vertical="center" wrapText="1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9" fillId="2" borderId="0" xfId="0" applyFont="1" applyFill="1" applyProtection="1">
      <protection hidden="1"/>
    </xf>
    <xf numFmtId="0" fontId="16" fillId="2" borderId="0" xfId="0" applyFont="1" applyFill="1" applyAlignment="1">
      <alignment horizontal="left" vertical="center"/>
    </xf>
    <xf numFmtId="0" fontId="16" fillId="2" borderId="5" xfId="1" applyFont="1" applyFill="1" applyBorder="1" applyAlignment="1" applyProtection="1">
      <alignment horizontal="left" vertical="center"/>
      <protection hidden="1"/>
    </xf>
    <xf numFmtId="0" fontId="16" fillId="2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2" borderId="0" xfId="1" applyFont="1" applyFill="1" applyBorder="1" applyAlignment="1" applyProtection="1">
      <alignment horizontal="left" vertical="center"/>
      <protection hidden="1"/>
    </xf>
    <xf numFmtId="44" fontId="18" fillId="2" borderId="9" xfId="3" applyFont="1" applyFill="1" applyBorder="1" applyAlignment="1" applyProtection="1">
      <alignment horizontal="right"/>
      <protection hidden="1"/>
    </xf>
    <xf numFmtId="44" fontId="18" fillId="2" borderId="0" xfId="3" applyFont="1" applyFill="1" applyBorder="1" applyAlignment="1" applyProtection="1">
      <alignment horizontal="right"/>
      <protection hidden="1"/>
    </xf>
    <xf numFmtId="44" fontId="18" fillId="2" borderId="0" xfId="3" applyFont="1" applyFill="1" applyBorder="1" applyAlignment="1" applyProtection="1">
      <protection hidden="1"/>
    </xf>
    <xf numFmtId="44" fontId="18" fillId="6" borderId="0" xfId="3" applyFont="1" applyFill="1" applyBorder="1" applyAlignment="1" applyProtection="1">
      <protection hidden="1"/>
    </xf>
    <xf numFmtId="0" fontId="20" fillId="2" borderId="0" xfId="1" applyFont="1" applyFill="1" applyBorder="1" applyAlignment="1" applyProtection="1">
      <alignment vertical="center"/>
      <protection hidden="1"/>
    </xf>
    <xf numFmtId="44" fontId="18" fillId="2" borderId="5" xfId="3" applyFont="1" applyFill="1" applyBorder="1" applyAlignment="1" applyProtection="1">
      <alignment horizontal="right"/>
      <protection hidden="1"/>
    </xf>
    <xf numFmtId="44" fontId="18" fillId="2" borderId="5" xfId="3" applyFont="1" applyFill="1" applyBorder="1" applyAlignment="1" applyProtection="1">
      <protection hidden="1"/>
    </xf>
    <xf numFmtId="0" fontId="16" fillId="2" borderId="5" xfId="1" applyFont="1" applyFill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left"/>
      <protection hidden="1"/>
    </xf>
    <xf numFmtId="44" fontId="21" fillId="0" borderId="0" xfId="3" applyFont="1" applyFill="1" applyBorder="1" applyAlignment="1" applyProtection="1">
      <alignment horizontal="right"/>
      <protection hidden="1"/>
    </xf>
    <xf numFmtId="44" fontId="21" fillId="0" borderId="0" xfId="3" applyFont="1" applyFill="1" applyBorder="1" applyAlignment="1" applyProtection="1">
      <protection hidden="1"/>
    </xf>
    <xf numFmtId="0" fontId="16" fillId="2" borderId="5" xfId="0" applyFont="1" applyFill="1" applyBorder="1"/>
    <xf numFmtId="0" fontId="16" fillId="2" borderId="8" xfId="0" applyFont="1" applyFill="1" applyBorder="1"/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top"/>
    </xf>
    <xf numFmtId="44" fontId="16" fillId="0" borderId="0" xfId="3" applyFont="1" applyFill="1" applyBorder="1" applyAlignment="1">
      <alignment horizontal="right" vertical="top"/>
    </xf>
    <xf numFmtId="0" fontId="16" fillId="0" borderId="0" xfId="0" applyFont="1" applyAlignment="1">
      <alignment horizontal="right" vertical="center"/>
    </xf>
    <xf numFmtId="9" fontId="15" fillId="7" borderId="0" xfId="2" applyFont="1" applyFill="1" applyAlignment="1">
      <alignment horizontal="right" vertical="top"/>
    </xf>
    <xf numFmtId="9" fontId="15" fillId="0" borderId="0" xfId="0" applyNumberFormat="1" applyFont="1" applyAlignment="1">
      <alignment horizontal="right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10" fontId="24" fillId="2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left" vertical="top"/>
    </xf>
    <xf numFmtId="0" fontId="22" fillId="2" borderId="0" xfId="0" applyFont="1" applyFill="1" applyProtection="1">
      <protection hidden="1"/>
    </xf>
    <xf numFmtId="44" fontId="26" fillId="2" borderId="0" xfId="3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22" fillId="2" borderId="12" xfId="0" applyFont="1" applyFill="1" applyBorder="1" applyAlignment="1" applyProtection="1">
      <alignment horizontal="center" vertical="center" textRotation="45" wrapText="1"/>
      <protection hidden="1"/>
    </xf>
    <xf numFmtId="0" fontId="22" fillId="3" borderId="11" xfId="0" applyFont="1" applyFill="1" applyBorder="1" applyAlignment="1" applyProtection="1">
      <alignment horizontal="center" vertical="center" textRotation="45" wrapText="1"/>
      <protection hidden="1"/>
    </xf>
    <xf numFmtId="0" fontId="22" fillId="4" borderId="13" xfId="0" applyFont="1" applyFill="1" applyBorder="1" applyAlignment="1" applyProtection="1">
      <alignment horizontal="center" vertical="center" textRotation="45" wrapText="1"/>
      <protection hidden="1"/>
    </xf>
    <xf numFmtId="0" fontId="22" fillId="5" borderId="11" xfId="0" applyFont="1" applyFill="1" applyBorder="1" applyAlignment="1" applyProtection="1">
      <alignment horizontal="center" vertical="center" textRotation="45" wrapText="1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5" fillId="2" borderId="0" xfId="0" applyFont="1" applyFill="1"/>
    <xf numFmtId="44" fontId="26" fillId="2" borderId="0" xfId="3" applyFont="1" applyFill="1" applyBorder="1" applyAlignment="1" applyProtection="1">
      <alignment horizontal="right"/>
      <protection hidden="1"/>
    </xf>
    <xf numFmtId="44" fontId="26" fillId="2" borderId="15" xfId="3" applyFont="1" applyFill="1" applyBorder="1" applyAlignment="1" applyProtection="1">
      <protection hidden="1"/>
    </xf>
    <xf numFmtId="44" fontId="26" fillId="3" borderId="15" xfId="3" applyFont="1" applyFill="1" applyBorder="1" applyAlignment="1" applyProtection="1">
      <protection hidden="1"/>
    </xf>
    <xf numFmtId="44" fontId="26" fillId="4" borderId="15" xfId="3" applyFont="1" applyFill="1" applyBorder="1" applyAlignment="1" applyProtection="1">
      <protection hidden="1"/>
    </xf>
    <xf numFmtId="0" fontId="15" fillId="2" borderId="7" xfId="0" applyFont="1" applyFill="1" applyBorder="1"/>
    <xf numFmtId="44" fontId="22" fillId="2" borderId="0" xfId="3" applyFont="1" applyFill="1" applyProtection="1"/>
    <xf numFmtId="9" fontId="15" fillId="2" borderId="0" xfId="0" applyNumberFormat="1" applyFont="1" applyFill="1"/>
    <xf numFmtId="0" fontId="15" fillId="0" borderId="0" xfId="0" applyFont="1"/>
    <xf numFmtId="44" fontId="26" fillId="2" borderId="1" xfId="3" applyFont="1" applyFill="1" applyBorder="1" applyAlignment="1" applyProtection="1">
      <protection hidden="1"/>
    </xf>
    <xf numFmtId="44" fontId="26" fillId="3" borderId="1" xfId="3" applyFont="1" applyFill="1" applyBorder="1" applyAlignment="1" applyProtection="1">
      <alignment horizontal="left" vertical="center"/>
      <protection hidden="1"/>
    </xf>
    <xf numFmtId="44" fontId="26" fillId="4" borderId="1" xfId="3" applyFont="1" applyFill="1" applyBorder="1" applyAlignment="1" applyProtection="1">
      <alignment horizontal="left" vertical="center"/>
      <protection hidden="1"/>
    </xf>
    <xf numFmtId="44" fontId="26" fillId="5" borderId="1" xfId="3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44" fontId="26" fillId="2" borderId="0" xfId="3" applyFont="1" applyFill="1" applyBorder="1" applyAlignment="1" applyProtection="1">
      <alignment horizontal="right" vertical="center"/>
      <protection hidden="1"/>
    </xf>
    <xf numFmtId="44" fontId="26" fillId="2" borderId="1" xfId="3" applyFont="1" applyFill="1" applyBorder="1" applyAlignment="1" applyProtection="1">
      <alignment horizontal="left" vertical="center"/>
      <protection hidden="1"/>
    </xf>
    <xf numFmtId="0" fontId="22" fillId="2" borderId="9" xfId="0" applyFont="1" applyFill="1" applyBorder="1" applyProtection="1">
      <protection hidden="1"/>
    </xf>
    <xf numFmtId="0" fontId="15" fillId="2" borderId="0" xfId="0" quotePrefix="1" applyFont="1" applyFill="1" applyProtection="1">
      <protection hidden="1"/>
    </xf>
    <xf numFmtId="9" fontId="26" fillId="2" borderId="0" xfId="3" applyNumberFormat="1" applyFont="1" applyFill="1" applyBorder="1" applyAlignment="1" applyProtection="1">
      <alignment horizontal="right"/>
      <protection hidden="1"/>
    </xf>
    <xf numFmtId="44" fontId="26" fillId="3" borderId="1" xfId="3" applyFont="1" applyFill="1" applyBorder="1" applyAlignment="1" applyProtection="1">
      <protection hidden="1"/>
    </xf>
    <xf numFmtId="44" fontId="26" fillId="4" borderId="1" xfId="3" applyFont="1" applyFill="1" applyBorder="1" applyAlignment="1" applyProtection="1">
      <protection hidden="1"/>
    </xf>
    <xf numFmtId="44" fontId="26" fillId="5" borderId="1" xfId="3" applyFont="1" applyFill="1" applyBorder="1" applyAlignment="1" applyProtection="1">
      <protection hidden="1"/>
    </xf>
    <xf numFmtId="44" fontId="23" fillId="2" borderId="14" xfId="3" applyFont="1" applyFill="1" applyBorder="1" applyAlignment="1" applyProtection="1">
      <protection hidden="1"/>
    </xf>
    <xf numFmtId="0" fontId="22" fillId="2" borderId="3" xfId="0" applyFont="1" applyFill="1" applyBorder="1" applyProtection="1">
      <protection hidden="1"/>
    </xf>
    <xf numFmtId="44" fontId="23" fillId="2" borderId="3" xfId="3" applyFont="1" applyFill="1" applyBorder="1" applyAlignment="1" applyProtection="1">
      <alignment horizontal="right"/>
      <protection hidden="1"/>
    </xf>
    <xf numFmtId="44" fontId="23" fillId="2" borderId="4" xfId="3" applyFont="1" applyFill="1" applyBorder="1" applyAlignment="1" applyProtection="1">
      <protection hidden="1"/>
    </xf>
    <xf numFmtId="44" fontId="23" fillId="2" borderId="16" xfId="3" applyFont="1" applyFill="1" applyBorder="1" applyAlignment="1" applyProtection="1">
      <protection hidden="1"/>
    </xf>
    <xf numFmtId="44" fontId="23" fillId="3" borderId="16" xfId="3" applyFont="1" applyFill="1" applyBorder="1" applyAlignment="1" applyProtection="1">
      <protection hidden="1"/>
    </xf>
    <xf numFmtId="44" fontId="23" fillId="4" borderId="16" xfId="3" applyFont="1" applyFill="1" applyBorder="1" applyAlignment="1" applyProtection="1">
      <protection hidden="1"/>
    </xf>
    <xf numFmtId="44" fontId="23" fillId="5" borderId="16" xfId="3" applyFont="1" applyFill="1" applyBorder="1" applyAlignment="1" applyProtection="1">
      <protection hidden="1"/>
    </xf>
    <xf numFmtId="0" fontId="24" fillId="2" borderId="0" xfId="0" quotePrefix="1" applyFont="1" applyFill="1" applyAlignment="1" applyProtection="1">
      <alignment vertical="center"/>
      <protection hidden="1"/>
    </xf>
    <xf numFmtId="44" fontId="23" fillId="0" borderId="16" xfId="3" applyFont="1" applyFill="1" applyBorder="1" applyAlignment="1" applyProtection="1">
      <protection hidden="1"/>
    </xf>
    <xf numFmtId="7" fontId="23" fillId="0" borderId="0" xfId="3" applyNumberFormat="1" applyFont="1" applyFill="1" applyBorder="1" applyAlignment="1" applyProtection="1">
      <alignment horizontal="center"/>
      <protection hidden="1"/>
    </xf>
    <xf numFmtId="0" fontId="24" fillId="2" borderId="5" xfId="0" applyFont="1" applyFill="1" applyBorder="1" applyAlignment="1" applyProtection="1">
      <alignment wrapText="1"/>
      <protection hidden="1"/>
    </xf>
    <xf numFmtId="0" fontId="22" fillId="0" borderId="0" xfId="0" applyFont="1" applyAlignment="1" applyProtection="1">
      <alignment horizontal="left"/>
      <protection hidden="1"/>
    </xf>
    <xf numFmtId="44" fontId="26" fillId="0" borderId="0" xfId="3" applyFont="1" applyFill="1" applyBorder="1" applyAlignment="1" applyProtection="1">
      <alignment horizontal="right"/>
      <protection hidden="1"/>
    </xf>
    <xf numFmtId="0" fontId="15" fillId="0" borderId="0" xfId="0" quotePrefix="1" applyFont="1" applyAlignment="1" applyProtection="1">
      <alignment horizontal="left"/>
      <protection hidden="1"/>
    </xf>
    <xf numFmtId="9" fontId="26" fillId="0" borderId="0" xfId="3" applyNumberFormat="1" applyFont="1" applyFill="1" applyBorder="1" applyAlignment="1" applyProtection="1">
      <alignment horizontal="right"/>
      <protection hidden="1"/>
    </xf>
    <xf numFmtId="0" fontId="22" fillId="0" borderId="3" xfId="0" applyFont="1" applyBorder="1" applyAlignment="1" applyProtection="1">
      <alignment horizontal="left"/>
      <protection hidden="1"/>
    </xf>
    <xf numFmtId="44" fontId="26" fillId="0" borderId="3" xfId="3" applyFont="1" applyFill="1" applyBorder="1" applyAlignment="1" applyProtection="1">
      <alignment horizontal="right"/>
      <protection hidden="1"/>
    </xf>
    <xf numFmtId="44" fontId="26" fillId="0" borderId="3" xfId="3" applyFont="1" applyFill="1" applyBorder="1" applyAlignme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44" fontId="23" fillId="0" borderId="3" xfId="3" applyFont="1" applyFill="1" applyBorder="1" applyAlignment="1" applyProtection="1">
      <alignment horizontal="center"/>
      <protection hidden="1"/>
    </xf>
    <xf numFmtId="44" fontId="23" fillId="0" borderId="3" xfId="3" applyFont="1" applyFill="1" applyBorder="1" applyAlignment="1" applyProtection="1">
      <protection hidden="1"/>
    </xf>
    <xf numFmtId="44" fontId="26" fillId="2" borderId="1" xfId="3" applyFont="1" applyFill="1" applyBorder="1" applyAlignment="1" applyProtection="1">
      <alignment horizontal="right"/>
      <protection hidden="1"/>
    </xf>
    <xf numFmtId="44" fontId="26" fillId="3" borderId="1" xfId="3" applyFont="1" applyFill="1" applyBorder="1" applyAlignment="1" applyProtection="1">
      <alignment horizontal="right" vertical="center"/>
      <protection hidden="1"/>
    </xf>
    <xf numFmtId="44" fontId="26" fillId="4" borderId="1" xfId="3" applyFont="1" applyFill="1" applyBorder="1" applyAlignment="1" applyProtection="1">
      <alignment horizontal="right" vertical="center"/>
      <protection hidden="1"/>
    </xf>
    <xf numFmtId="44" fontId="26" fillId="5" borderId="1" xfId="3" applyFont="1" applyFill="1" applyBorder="1" applyAlignment="1" applyProtection="1">
      <alignment horizontal="right" vertical="center"/>
      <protection hidden="1"/>
    </xf>
    <xf numFmtId="44" fontId="23" fillId="2" borderId="17" xfId="3" applyFont="1" applyFill="1" applyBorder="1" applyAlignment="1" applyProtection="1">
      <protection hidden="1"/>
    </xf>
    <xf numFmtId="44" fontId="23" fillId="3" borderId="17" xfId="3" applyFont="1" applyFill="1" applyBorder="1" applyAlignment="1" applyProtection="1">
      <protection hidden="1"/>
    </xf>
    <xf numFmtId="44" fontId="23" fillId="4" borderId="17" xfId="3" applyFont="1" applyFill="1" applyBorder="1" applyAlignment="1" applyProtection="1">
      <protection hidden="1"/>
    </xf>
    <xf numFmtId="44" fontId="23" fillId="5" borderId="17" xfId="3" applyFont="1" applyFill="1" applyBorder="1" applyAlignment="1" applyProtection="1">
      <protection hidden="1"/>
    </xf>
    <xf numFmtId="44" fontId="15" fillId="7" borderId="0" xfId="3" applyFont="1" applyFill="1" applyAlignment="1">
      <alignment horizontal="right" vertical="top"/>
    </xf>
    <xf numFmtId="44" fontId="15" fillId="0" borderId="0" xfId="3" applyFont="1" applyFill="1" applyAlignment="1">
      <alignment horizontal="right" vertical="top"/>
    </xf>
    <xf numFmtId="44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7" fillId="1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44" fontId="14" fillId="4" borderId="1" xfId="3" applyFont="1" applyFill="1" applyBorder="1" applyAlignment="1" applyProtection="1">
      <alignment horizontal="right" vertical="center"/>
      <protection hidden="1"/>
    </xf>
    <xf numFmtId="44" fontId="14" fillId="5" borderId="1" xfId="3" applyFont="1" applyFill="1" applyBorder="1" applyAlignment="1" applyProtection="1">
      <alignment horizontal="right" vertical="center"/>
      <protection hidden="1"/>
    </xf>
    <xf numFmtId="44" fontId="13" fillId="2" borderId="17" xfId="3" applyFont="1" applyFill="1" applyBorder="1" applyAlignment="1" applyProtection="1">
      <protection hidden="1"/>
    </xf>
    <xf numFmtId="0" fontId="15" fillId="7" borderId="0" xfId="0" quotePrefix="1" applyFont="1" applyFill="1" applyAlignment="1">
      <alignment horizontal="right" vertical="center"/>
    </xf>
    <xf numFmtId="44" fontId="14" fillId="3" borderId="17" xfId="3" applyFont="1" applyFill="1" applyBorder="1" applyAlignment="1" applyProtection="1">
      <protection hidden="1"/>
    </xf>
    <xf numFmtId="44" fontId="14" fillId="4" borderId="17" xfId="3" applyFont="1" applyFill="1" applyBorder="1" applyAlignment="1" applyProtection="1">
      <protection hidden="1"/>
    </xf>
    <xf numFmtId="44" fontId="14" fillId="5" borderId="17" xfId="3" applyFont="1" applyFill="1" applyBorder="1" applyAlignment="1" applyProtection="1">
      <protection hidden="1"/>
    </xf>
    <xf numFmtId="44" fontId="23" fillId="2" borderId="9" xfId="3" applyFont="1" applyFill="1" applyBorder="1" applyAlignment="1" applyProtection="1">
      <alignment horizontal="right"/>
      <protection hidden="1"/>
    </xf>
    <xf numFmtId="44" fontId="23" fillId="2" borderId="0" xfId="3" applyFont="1" applyFill="1" applyBorder="1" applyAlignment="1" applyProtection="1">
      <alignment horizontal="right"/>
      <protection hidden="1"/>
    </xf>
    <xf numFmtId="44" fontId="23" fillId="2" borderId="0" xfId="3" applyFont="1" applyFill="1" applyBorder="1" applyAlignment="1" applyProtection="1">
      <protection hidden="1"/>
    </xf>
    <xf numFmtId="44" fontId="23" fillId="2" borderId="5" xfId="3" applyFont="1" applyFill="1" applyBorder="1" applyAlignment="1" applyProtection="1">
      <alignment horizontal="right"/>
      <protection hidden="1"/>
    </xf>
    <xf numFmtId="44" fontId="23" fillId="2" borderId="5" xfId="3" applyFont="1" applyFill="1" applyBorder="1" applyAlignment="1" applyProtection="1">
      <protection hidden="1"/>
    </xf>
    <xf numFmtId="44" fontId="26" fillId="0" borderId="0" xfId="3" applyFont="1" applyFill="1" applyBorder="1" applyAlignment="1" applyProtection="1">
      <protection hidden="1"/>
    </xf>
    <xf numFmtId="44" fontId="27" fillId="2" borderId="0" xfId="3" applyFont="1" applyFill="1" applyBorder="1" applyAlignment="1" applyProtection="1">
      <protection hidden="1"/>
    </xf>
    <xf numFmtId="44" fontId="14" fillId="0" borderId="0" xfId="3" applyFont="1" applyFill="1" applyBorder="1" applyAlignment="1" applyProtection="1">
      <alignment horizontal="right"/>
      <protection hidden="1"/>
    </xf>
    <xf numFmtId="44" fontId="1" fillId="7" borderId="0" xfId="3" applyFont="1" applyFill="1" applyAlignment="1">
      <alignment horizontal="right" vertical="top"/>
    </xf>
    <xf numFmtId="44" fontId="26" fillId="6" borderId="0" xfId="3" applyFont="1" applyFill="1" applyBorder="1" applyAlignment="1" applyProtection="1">
      <alignment horizontal="right"/>
      <protection hidden="1"/>
    </xf>
    <xf numFmtId="44" fontId="26" fillId="6" borderId="0" xfId="3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wrapText="1"/>
      <protection hidden="1"/>
    </xf>
    <xf numFmtId="0" fontId="24" fillId="8" borderId="0" xfId="0" applyFont="1" applyFill="1" applyAlignment="1">
      <alignment horizontal="left" vertical="top" wrapText="1"/>
    </xf>
    <xf numFmtId="0" fontId="24" fillId="8" borderId="0" xfId="0" applyFont="1" applyFill="1" applyAlignment="1">
      <alignment horizontal="left" vertical="top"/>
    </xf>
    <xf numFmtId="7" fontId="26" fillId="0" borderId="10" xfId="3" applyNumberFormat="1" applyFont="1" applyFill="1" applyBorder="1" applyAlignment="1" applyProtection="1">
      <alignment horizontal="center"/>
      <protection hidden="1"/>
    </xf>
    <xf numFmtId="7" fontId="26" fillId="0" borderId="9" xfId="3" applyNumberFormat="1" applyFont="1" applyFill="1" applyBorder="1" applyAlignment="1" applyProtection="1">
      <alignment horizontal="center"/>
      <protection hidden="1"/>
    </xf>
    <xf numFmtId="7" fontId="26" fillId="0" borderId="14" xfId="3" applyNumberFormat="1" applyFont="1" applyFill="1" applyBorder="1" applyAlignment="1" applyProtection="1">
      <alignment horizontal="center"/>
      <protection hidden="1"/>
    </xf>
    <xf numFmtId="7" fontId="26" fillId="0" borderId="2" xfId="3" applyNumberFormat="1" applyFont="1" applyFill="1" applyBorder="1" applyAlignment="1" applyProtection="1">
      <alignment horizontal="center"/>
      <protection hidden="1"/>
    </xf>
    <xf numFmtId="7" fontId="26" fillId="0" borderId="0" xfId="3" applyNumberFormat="1" applyFont="1" applyFill="1" applyBorder="1" applyAlignment="1" applyProtection="1">
      <alignment horizontal="center"/>
      <protection hidden="1"/>
    </xf>
    <xf numFmtId="7" fontId="26" fillId="0" borderId="7" xfId="3" applyNumberFormat="1" applyFont="1" applyFill="1" applyBorder="1" applyAlignment="1" applyProtection="1">
      <alignment horizontal="center"/>
      <protection hidden="1"/>
    </xf>
    <xf numFmtId="0" fontId="28" fillId="0" borderId="5" xfId="1" applyFont="1" applyBorder="1" applyAlignment="1" applyProtection="1">
      <alignment horizontal="right"/>
    </xf>
    <xf numFmtId="0" fontId="28" fillId="0" borderId="5" xfId="0" applyFont="1" applyBorder="1" applyAlignment="1">
      <alignment horizontal="right"/>
    </xf>
    <xf numFmtId="0" fontId="15" fillId="2" borderId="0" xfId="0" applyFont="1" applyFill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9" fontId="15" fillId="10" borderId="6" xfId="0" applyNumberFormat="1" applyFont="1" applyFill="1" applyBorder="1" applyAlignment="1" applyProtection="1">
      <alignment horizontal="center" vertical="center"/>
      <protection locked="0"/>
    </xf>
    <xf numFmtId="9" fontId="15" fillId="10" borderId="8" xfId="0" applyNumberFormat="1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 wrapText="1"/>
    </xf>
    <xf numFmtId="0" fontId="28" fillId="0" borderId="6" xfId="1" applyFont="1" applyBorder="1" applyAlignment="1" applyProtection="1">
      <alignment horizontal="right"/>
    </xf>
    <xf numFmtId="0" fontId="11" fillId="0" borderId="6" xfId="1" applyFont="1" applyBorder="1" applyAlignment="1" applyProtection="1">
      <alignment horizontal="right"/>
    </xf>
    <xf numFmtId="0" fontId="11" fillId="0" borderId="5" xfId="1" applyFont="1" applyBorder="1" applyAlignment="1" applyProtection="1">
      <alignment horizontal="right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 indent="4"/>
    </xf>
    <xf numFmtId="0" fontId="1" fillId="2" borderId="7" xfId="0" applyFont="1" applyFill="1" applyBorder="1" applyAlignment="1">
      <alignment horizontal="left" vertical="center" indent="4"/>
    </xf>
    <xf numFmtId="0" fontId="5" fillId="0" borderId="5" xfId="0" applyFont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9" fontId="7" fillId="10" borderId="6" xfId="0" applyNumberFormat="1" applyFont="1" applyFill="1" applyBorder="1" applyAlignment="1" applyProtection="1">
      <alignment horizontal="center" vertical="center"/>
      <protection locked="0"/>
    </xf>
    <xf numFmtId="9" fontId="7" fillId="10" borderId="8" xfId="0" applyNumberFormat="1" applyFont="1" applyFill="1" applyBorder="1" applyAlignment="1" applyProtection="1">
      <alignment horizontal="center" vertical="center"/>
      <protection locked="0"/>
    </xf>
    <xf numFmtId="7" fontId="14" fillId="6" borderId="2" xfId="3" applyNumberFormat="1" applyFont="1" applyFill="1" applyBorder="1" applyAlignment="1" applyProtection="1">
      <alignment horizontal="center"/>
      <protection hidden="1"/>
    </xf>
    <xf numFmtId="7" fontId="14" fillId="6" borderId="0" xfId="3" applyNumberFormat="1" applyFont="1" applyFill="1" applyBorder="1" applyAlignment="1" applyProtection="1">
      <alignment horizontal="center"/>
      <protection hidden="1"/>
    </xf>
    <xf numFmtId="7" fontId="14" fillId="6" borderId="7" xfId="3" applyNumberFormat="1" applyFont="1" applyFill="1" applyBorder="1" applyAlignment="1" applyProtection="1">
      <alignment horizontal="center"/>
      <protection hidden="1"/>
    </xf>
    <xf numFmtId="7" fontId="14" fillId="0" borderId="2" xfId="3" applyNumberFormat="1" applyFont="1" applyFill="1" applyBorder="1" applyAlignment="1" applyProtection="1">
      <alignment horizontal="center"/>
      <protection hidden="1"/>
    </xf>
    <xf numFmtId="7" fontId="14" fillId="0" borderId="0" xfId="3" applyNumberFormat="1" applyFont="1" applyFill="1" applyBorder="1" applyAlignment="1" applyProtection="1">
      <alignment horizontal="center"/>
      <protection hidden="1"/>
    </xf>
    <xf numFmtId="7" fontId="14" fillId="0" borderId="7" xfId="3" applyNumberFormat="1" applyFont="1" applyFill="1" applyBorder="1" applyAlignment="1" applyProtection="1">
      <alignment horizontal="center"/>
      <protection hidden="1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2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A6C1E4"/>
      <color rgb="FF86AADA"/>
      <color rgb="FF376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jp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3" Type="http://schemas.openxmlformats.org/officeDocument/2006/relationships/image" Target="../media/image8.jpeg"/><Relationship Id="rId7" Type="http://schemas.openxmlformats.org/officeDocument/2006/relationships/image" Target="../media/image12.jp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1238250</xdr:colOff>
      <xdr:row>32</xdr:row>
      <xdr:rowOff>76200</xdr:rowOff>
    </xdr:from>
    <xdr:ext cx="407484" cy="183573"/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0581409" y="7774132"/>
          <a:ext cx="407484" cy="183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THETYS</a:t>
          </a:r>
        </a:p>
        <a:p>
          <a:pPr algn="l" rtl="0">
            <a:defRPr sz="1000"/>
          </a:pPr>
          <a:endParaRPr lang="de-D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148672</xdr:colOff>
      <xdr:row>0</xdr:row>
      <xdr:rowOff>77443</xdr:rowOff>
    </xdr:from>
    <xdr:to>
      <xdr:col>12</xdr:col>
      <xdr:colOff>148672</xdr:colOff>
      <xdr:row>38</xdr:row>
      <xdr:rowOff>10768</xdr:rowOff>
    </xdr:to>
    <xdr:sp macro="" textlink="">
      <xdr:nvSpPr>
        <xdr:cNvPr id="1282" name="Rectangle 2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6087" cy="728828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28575</xdr:colOff>
      <xdr:row>4</xdr:row>
      <xdr:rowOff>142875</xdr:rowOff>
    </xdr:from>
    <xdr:to>
      <xdr:col>4</xdr:col>
      <xdr:colOff>744453</xdr:colOff>
      <xdr:row>4</xdr:row>
      <xdr:rowOff>142876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838700" y="1790700"/>
          <a:ext cx="715878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514350</xdr:colOff>
      <xdr:row>25</xdr:row>
      <xdr:rowOff>119682</xdr:rowOff>
    </xdr:from>
    <xdr:ext cx="480131" cy="106889"/>
    <xdr:sp macro="" textlink="">
      <xdr:nvSpPr>
        <xdr:cNvPr id="17" name="Text Box 2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241395" y="6411955"/>
          <a:ext cx="480131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HELIOS</a:t>
          </a:r>
        </a:p>
      </xdr:txBody>
    </xdr:sp>
    <xdr:clientData/>
  </xdr:oneCellAnchor>
  <xdr:twoCellAnchor editAs="oneCell">
    <xdr:from>
      <xdr:col>8</xdr:col>
      <xdr:colOff>1228726</xdr:colOff>
      <xdr:row>23</xdr:row>
      <xdr:rowOff>95671</xdr:rowOff>
    </xdr:from>
    <xdr:to>
      <xdr:col>9</xdr:col>
      <xdr:colOff>1095375</xdr:colOff>
      <xdr:row>29</xdr:row>
      <xdr:rowOff>80558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5505871"/>
          <a:ext cx="1247774" cy="994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762000</xdr:colOff>
      <xdr:row>28</xdr:row>
      <xdr:rowOff>87789</xdr:rowOff>
    </xdr:from>
    <xdr:ext cx="684068" cy="106889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1490614" y="7110312"/>
          <a:ext cx="684068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TRITON</a:t>
          </a:r>
        </a:p>
      </xdr:txBody>
    </xdr:sp>
    <xdr:clientData/>
  </xdr:oneCellAnchor>
  <xdr:twoCellAnchor editAs="oneCell">
    <xdr:from>
      <xdr:col>8</xdr:col>
      <xdr:colOff>67911</xdr:colOff>
      <xdr:row>27</xdr:row>
      <xdr:rowOff>123824</xdr:rowOff>
    </xdr:from>
    <xdr:to>
      <xdr:col>8</xdr:col>
      <xdr:colOff>1333500</xdr:colOff>
      <xdr:row>32</xdr:row>
      <xdr:rowOff>64353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4186" y="6200774"/>
          <a:ext cx="1265589" cy="778729"/>
        </a:xfrm>
        <a:prstGeom prst="rect">
          <a:avLst/>
        </a:prstGeom>
      </xdr:spPr>
    </xdr:pic>
    <xdr:clientData/>
  </xdr:twoCellAnchor>
  <xdr:twoCellAnchor editAs="oneCell">
    <xdr:from>
      <xdr:col>1</xdr:col>
      <xdr:colOff>122958</xdr:colOff>
      <xdr:row>1</xdr:row>
      <xdr:rowOff>19916</xdr:rowOff>
    </xdr:from>
    <xdr:to>
      <xdr:col>1</xdr:col>
      <xdr:colOff>2159179</xdr:colOff>
      <xdr:row>2</xdr:row>
      <xdr:rowOff>140566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213" y="186171"/>
          <a:ext cx="2036221" cy="1111250"/>
        </a:xfrm>
        <a:prstGeom prst="rect">
          <a:avLst/>
        </a:prstGeom>
      </xdr:spPr>
    </xdr:pic>
    <xdr:clientData/>
  </xdr:twoCellAnchor>
  <xdr:twoCellAnchor editAs="oneCell">
    <xdr:from>
      <xdr:col>8</xdr:col>
      <xdr:colOff>268432</xdr:colOff>
      <xdr:row>21</xdr:row>
      <xdr:rowOff>143885</xdr:rowOff>
    </xdr:from>
    <xdr:to>
      <xdr:col>8</xdr:col>
      <xdr:colOff>1112789</xdr:colOff>
      <xdr:row>25</xdr:row>
      <xdr:rowOff>31381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6955" y="5988771"/>
          <a:ext cx="844357" cy="562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148672</xdr:colOff>
      <xdr:row>0</xdr:row>
      <xdr:rowOff>77443</xdr:rowOff>
    </xdr:from>
    <xdr:to>
      <xdr:col>10</xdr:col>
      <xdr:colOff>148672</xdr:colOff>
      <xdr:row>34</xdr:row>
      <xdr:rowOff>10768</xdr:rowOff>
    </xdr:to>
    <xdr:sp macro="" textlink="">
      <xdr:nvSpPr>
        <xdr:cNvPr id="6" name="Rectangl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9400" cy="7191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134853</xdr:colOff>
      <xdr:row>4</xdr:row>
      <xdr:rowOff>152400</xdr:rowOff>
    </xdr:from>
    <xdr:to>
      <xdr:col>4</xdr:col>
      <xdr:colOff>744453</xdr:colOff>
      <xdr:row>4</xdr:row>
      <xdr:rowOff>152401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716378" y="1752600"/>
          <a:ext cx="609600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504825</xdr:colOff>
      <xdr:row>25</xdr:row>
      <xdr:rowOff>123825</xdr:rowOff>
    </xdr:from>
    <xdr:ext cx="587084" cy="304800"/>
    <xdr:sp macro="" textlink="">
      <xdr:nvSpPr>
        <xdr:cNvPr id="15" name="Text Box 2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944100" y="6591300"/>
          <a:ext cx="58708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HELIOS</a:t>
          </a:r>
        </a:p>
      </xdr:txBody>
    </xdr:sp>
    <xdr:clientData/>
  </xdr:oneCellAnchor>
  <xdr:twoCellAnchor editAs="oneCell">
    <xdr:from>
      <xdr:col>8</xdr:col>
      <xdr:colOff>1219200</xdr:colOff>
      <xdr:row>23</xdr:row>
      <xdr:rowOff>95250</xdr:rowOff>
    </xdr:from>
    <xdr:to>
      <xdr:col>9</xdr:col>
      <xdr:colOff>1088389</xdr:colOff>
      <xdr:row>29</xdr:row>
      <xdr:rowOff>101727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5505450"/>
          <a:ext cx="1247774" cy="994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847725</xdr:colOff>
      <xdr:row>28</xdr:row>
      <xdr:rowOff>0</xdr:rowOff>
    </xdr:from>
    <xdr:ext cx="441724" cy="346218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1668125" y="7121382"/>
          <a:ext cx="441724" cy="34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TRITON</a:t>
          </a:r>
        </a:p>
      </xdr:txBody>
    </xdr:sp>
    <xdr:clientData/>
  </xdr:oneCellAnchor>
  <xdr:twoCellAnchor editAs="oneCell">
    <xdr:from>
      <xdr:col>1</xdr:col>
      <xdr:colOff>85725</xdr:colOff>
      <xdr:row>0</xdr:row>
      <xdr:rowOff>152400</xdr:rowOff>
    </xdr:from>
    <xdr:to>
      <xdr:col>1</xdr:col>
      <xdr:colOff>2116866</xdr:colOff>
      <xdr:row>2</xdr:row>
      <xdr:rowOff>99023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52400"/>
          <a:ext cx="2036221" cy="1106768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21</xdr:row>
      <xdr:rowOff>107469</xdr:rowOff>
    </xdr:from>
    <xdr:to>
      <xdr:col>8</xdr:col>
      <xdr:colOff>1104202</xdr:colOff>
      <xdr:row>25</xdr:row>
      <xdr:rowOff>61284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2625" y="5908194"/>
          <a:ext cx="942277" cy="628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7</xdr:row>
      <xdr:rowOff>152401</xdr:rowOff>
    </xdr:from>
    <xdr:to>
      <xdr:col>0</xdr:col>
      <xdr:colOff>2488902</xdr:colOff>
      <xdr:row>8</xdr:row>
      <xdr:rowOff>47625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343651"/>
          <a:ext cx="2431751" cy="174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128551</xdr:colOff>
      <xdr:row>5</xdr:row>
      <xdr:rowOff>128550</xdr:rowOff>
    </xdr:from>
    <xdr:to>
      <xdr:col>0</xdr:col>
      <xdr:colOff>2407541</xdr:colOff>
      <xdr:row>5</xdr:row>
      <xdr:rowOff>1762125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1" y="4310025"/>
          <a:ext cx="2278990" cy="1633575"/>
        </a:xfrm>
        <a:prstGeom prst="rect">
          <a:avLst/>
        </a:prstGeom>
      </xdr:spPr>
    </xdr:pic>
    <xdr:clientData/>
  </xdr:twoCellAnchor>
  <xdr:twoCellAnchor editAs="oneCell">
    <xdr:from>
      <xdr:col>1</xdr:col>
      <xdr:colOff>116626</xdr:colOff>
      <xdr:row>5</xdr:row>
      <xdr:rowOff>88050</xdr:rowOff>
    </xdr:from>
    <xdr:to>
      <xdr:col>1</xdr:col>
      <xdr:colOff>2531847</xdr:colOff>
      <xdr:row>5</xdr:row>
      <xdr:rowOff>1819275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201" y="4269525"/>
          <a:ext cx="2415221" cy="1731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95175</xdr:colOff>
      <xdr:row>7</xdr:row>
      <xdr:rowOff>133350</xdr:rowOff>
    </xdr:from>
    <xdr:to>
      <xdr:col>1</xdr:col>
      <xdr:colOff>2659810</xdr:colOff>
      <xdr:row>8</xdr:row>
      <xdr:rowOff>123825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750" y="6324600"/>
          <a:ext cx="2564635" cy="1838325"/>
        </a:xfrm>
        <a:prstGeom prst="rect">
          <a:avLst/>
        </a:prstGeom>
      </xdr:spPr>
    </xdr:pic>
    <xdr:clientData/>
  </xdr:twoCellAnchor>
  <xdr:twoCellAnchor editAs="oneCell">
    <xdr:from>
      <xdr:col>1</xdr:col>
      <xdr:colOff>54676</xdr:colOff>
      <xdr:row>3</xdr:row>
      <xdr:rowOff>104775</xdr:rowOff>
    </xdr:from>
    <xdr:to>
      <xdr:col>1</xdr:col>
      <xdr:colOff>2593800</xdr:colOff>
      <xdr:row>3</xdr:row>
      <xdr:rowOff>1838325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251" y="2276475"/>
          <a:ext cx="2539124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176100</xdr:colOff>
      <xdr:row>1</xdr:row>
      <xdr:rowOff>118950</xdr:rowOff>
    </xdr:from>
    <xdr:to>
      <xdr:col>0</xdr:col>
      <xdr:colOff>2359039</xdr:colOff>
      <xdr:row>1</xdr:row>
      <xdr:rowOff>1647825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00" y="280875"/>
          <a:ext cx="2182939" cy="15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177659</xdr:colOff>
      <xdr:row>3</xdr:row>
      <xdr:rowOff>123826</xdr:rowOff>
    </xdr:from>
    <xdr:to>
      <xdr:col>0</xdr:col>
      <xdr:colOff>2323223</xdr:colOff>
      <xdr:row>3</xdr:row>
      <xdr:rowOff>1695450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59" y="2295526"/>
          <a:ext cx="2145564" cy="1571624"/>
        </a:xfrm>
        <a:prstGeom prst="rect">
          <a:avLst/>
        </a:prstGeom>
      </xdr:spPr>
    </xdr:pic>
    <xdr:clientData/>
  </xdr:twoCellAnchor>
  <xdr:twoCellAnchor editAs="oneCell">
    <xdr:from>
      <xdr:col>0</xdr:col>
      <xdr:colOff>2640655</xdr:colOff>
      <xdr:row>1</xdr:row>
      <xdr:rowOff>72159</xdr:rowOff>
    </xdr:from>
    <xdr:to>
      <xdr:col>1</xdr:col>
      <xdr:colOff>2264720</xdr:colOff>
      <xdr:row>1</xdr:row>
      <xdr:rowOff>1724025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655" y="234084"/>
          <a:ext cx="2319640" cy="1651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www.standkonfigurator.de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uma.de/" TargetMode="External"/><Relationship Id="rId5" Type="http://schemas.openxmlformats.org/officeDocument/2006/relationships/hyperlink" Target="http://www.standkonfigurator.de/" TargetMode="External"/><Relationship Id="rId4" Type="http://schemas.openxmlformats.org/officeDocument/2006/relationships/hyperlink" Target="http://www.auma.de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standkonfigurator.de/" TargetMode="External"/><Relationship Id="rId4" Type="http://schemas.openxmlformats.org/officeDocument/2006/relationships/hyperlink" Target="http://www.auma.d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ndconfigurator.com/" TargetMode="External"/><Relationship Id="rId3" Type="http://schemas.openxmlformats.org/officeDocument/2006/relationships/printerSettings" Target="../printerSettings/printerSettings11.bin"/><Relationship Id="rId7" Type="http://schemas.openxmlformats.org/officeDocument/2006/relationships/hyperlink" Target="http://www.auma.de/en/" TargetMode="Externa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hyperlink" Target="http://www.auma.de/" TargetMode="External"/><Relationship Id="rId5" Type="http://schemas.openxmlformats.org/officeDocument/2006/relationships/hyperlink" Target="http://www.itsa365.de/application" TargetMode="External"/><Relationship Id="rId10" Type="http://schemas.openxmlformats.org/officeDocument/2006/relationships/printerSettings" Target="../printerSettings/printerSettings12.bin"/><Relationship Id="rId4" Type="http://schemas.openxmlformats.org/officeDocument/2006/relationships/hyperlink" Target="http://www.itsa365.de/anmeldung" TargetMode="External"/><Relationship Id="rId9" Type="http://schemas.openxmlformats.org/officeDocument/2006/relationships/hyperlink" Target="http://www.standkonfigurator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K266"/>
  <sheetViews>
    <sheetView showGridLines="0" zoomScaleNormal="100" workbookViewId="0">
      <selection activeCell="F5" sqref="F5:I5"/>
    </sheetView>
  </sheetViews>
  <sheetFormatPr baseColWidth="10" defaultColWidth="11.42578125" defaultRowHeight="12.75" x14ac:dyDescent="0.2"/>
  <cols>
    <col min="1" max="1" width="2.42578125" style="99" customWidth="1"/>
    <col min="2" max="2" width="50.5703125" style="100" customWidth="1"/>
    <col min="3" max="3" width="11.5703125" style="100" customWidth="1"/>
    <col min="4" max="4" width="8.5703125" style="100" customWidth="1"/>
    <col min="5" max="8" width="16.5703125" style="100" customWidth="1"/>
    <col min="9" max="10" width="20.5703125" style="100" customWidth="1"/>
    <col min="11" max="11" width="4" style="100" hidden="1" customWidth="1"/>
    <col min="12" max="12" width="2.5703125" style="99" hidden="1" customWidth="1"/>
    <col min="13" max="16" width="11.42578125" style="99"/>
    <col min="17" max="19" width="11.42578125" style="99" hidden="1" customWidth="1"/>
    <col min="20" max="34" width="11.42578125" style="99"/>
    <col min="35" max="16384" width="11.42578125" style="100"/>
  </cols>
  <sheetData>
    <row r="2" spans="1:35" ht="78" customHeight="1" x14ac:dyDescent="0.2">
      <c r="C2" s="101"/>
      <c r="F2" s="228" t="s">
        <v>77</v>
      </c>
      <c r="G2" s="229"/>
      <c r="H2" s="229"/>
      <c r="I2" s="229"/>
      <c r="J2" s="229"/>
      <c r="K2" s="229"/>
      <c r="L2" s="100"/>
      <c r="AI2" s="99"/>
    </row>
    <row r="3" spans="1:35" s="103" customFormat="1" ht="19.5" customHeight="1" x14ac:dyDescent="0.2">
      <c r="A3" s="102"/>
      <c r="C3" s="104"/>
      <c r="D3" s="100"/>
      <c r="F3" s="240" t="s">
        <v>9</v>
      </c>
      <c r="G3" s="246" t="s">
        <v>43</v>
      </c>
      <c r="H3" s="240" t="s">
        <v>14</v>
      </c>
      <c r="I3" s="242"/>
      <c r="J3" s="105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</row>
    <row r="4" spans="1:35" s="103" customFormat="1" ht="19.5" customHeight="1" x14ac:dyDescent="0.2">
      <c r="A4" s="102"/>
      <c r="B4" s="134" t="s">
        <v>74</v>
      </c>
      <c r="C4" s="104"/>
      <c r="D4" s="100"/>
      <c r="F4" s="241"/>
      <c r="G4" s="246"/>
      <c r="H4" s="241"/>
      <c r="I4" s="243"/>
      <c r="J4" s="106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</row>
    <row r="5" spans="1:35" ht="21.75" customHeight="1" x14ac:dyDescent="0.2">
      <c r="B5" s="104"/>
      <c r="C5" s="238" t="s">
        <v>36</v>
      </c>
      <c r="D5" s="238"/>
      <c r="E5" s="239"/>
      <c r="F5" s="140">
        <v>30</v>
      </c>
      <c r="G5" s="140">
        <v>0</v>
      </c>
      <c r="H5" s="244">
        <v>0</v>
      </c>
      <c r="I5" s="245"/>
      <c r="J5" s="107"/>
      <c r="K5" s="108"/>
    </row>
    <row r="6" spans="1:35" ht="12.75" customHeight="1" x14ac:dyDescent="0.2">
      <c r="B6" s="104"/>
      <c r="C6" s="104"/>
      <c r="D6" s="99"/>
      <c r="E6" s="109"/>
      <c r="F6" s="102"/>
      <c r="G6" s="99"/>
      <c r="H6" s="99"/>
      <c r="I6" s="141"/>
      <c r="J6" s="141" t="s">
        <v>66</v>
      </c>
      <c r="K6" s="110"/>
      <c r="L6" s="111"/>
    </row>
    <row r="7" spans="1:35" ht="13.5" customHeight="1" x14ac:dyDescent="0.2">
      <c r="C7" s="104"/>
      <c r="D7" s="99"/>
      <c r="E7" s="109"/>
      <c r="F7" s="102"/>
      <c r="G7" s="99"/>
      <c r="H7" s="99"/>
      <c r="I7" s="236" t="str">
        <f>DropDown!C30</f>
        <v>www.itsa365.de/anmeldung</v>
      </c>
      <c r="J7" s="237"/>
      <c r="K7" s="112"/>
      <c r="L7" s="111"/>
    </row>
    <row r="8" spans="1:35" ht="68.099999999999994" customHeight="1" x14ac:dyDescent="0.2">
      <c r="B8" s="142" t="s">
        <v>19</v>
      </c>
      <c r="C8" s="113"/>
      <c r="D8" s="114"/>
      <c r="E8" s="146" t="s">
        <v>83</v>
      </c>
      <c r="F8" s="147" t="s">
        <v>84</v>
      </c>
      <c r="G8" s="148" t="s">
        <v>85</v>
      </c>
      <c r="H8" s="149" t="s">
        <v>86</v>
      </c>
      <c r="I8" s="150"/>
      <c r="J8" s="114"/>
      <c r="K8" s="114"/>
      <c r="L8" s="111"/>
    </row>
    <row r="9" spans="1:35" s="159" customFormat="1" x14ac:dyDescent="0.2">
      <c r="A9" s="151"/>
      <c r="B9" s="143" t="s">
        <v>0</v>
      </c>
      <c r="C9" s="144">
        <v>380</v>
      </c>
      <c r="D9" s="152"/>
      <c r="E9" s="153">
        <f>IF($F$5&lt;=30,$F$5*$C$9,11400+($F$5-30)*DropDown!C13)</f>
        <v>11400</v>
      </c>
      <c r="F9" s="154">
        <f>IF($F$5&lt;=30,$F$5*$C$9,11400+($F$5-30)*DropDown!C14)</f>
        <v>11400</v>
      </c>
      <c r="G9" s="155">
        <f>IF($F$5&lt;=30,$F$5*$C$9,11400+($F$5-30)*DropDown!C15)</f>
        <v>11400</v>
      </c>
      <c r="H9" s="198">
        <f>IF($F$5&lt;=30,$F$5*$C$9,11400+($F$5-30)*DropDown!C16)</f>
        <v>11400</v>
      </c>
      <c r="I9" s="150"/>
      <c r="J9" s="150"/>
      <c r="K9" s="150"/>
      <c r="L9" s="156"/>
      <c r="M9" s="151"/>
      <c r="N9" s="151"/>
      <c r="O9" s="151"/>
      <c r="P9" s="151"/>
      <c r="Q9" s="157">
        <v>0</v>
      </c>
      <c r="R9" s="158">
        <v>0.19</v>
      </c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</row>
    <row r="10" spans="1:35" s="159" customFormat="1" x14ac:dyDescent="0.2">
      <c r="A10" s="151"/>
      <c r="B10" s="145" t="s">
        <v>44</v>
      </c>
      <c r="C10" s="144">
        <v>1425</v>
      </c>
      <c r="D10" s="152"/>
      <c r="E10" s="160">
        <f>G5*$C$10</f>
        <v>0</v>
      </c>
      <c r="F10" s="161">
        <f>G5*$C$10</f>
        <v>0</v>
      </c>
      <c r="G10" s="162">
        <f>G5*$C$10</f>
        <v>0</v>
      </c>
      <c r="H10" s="198">
        <f>G5*$C$10</f>
        <v>0</v>
      </c>
      <c r="I10" s="150"/>
      <c r="J10" s="150"/>
      <c r="K10" s="150"/>
      <c r="L10" s="156"/>
      <c r="M10" s="151"/>
      <c r="N10" s="151"/>
      <c r="O10" s="151"/>
      <c r="P10" s="151"/>
      <c r="Q10" s="157"/>
      <c r="R10" s="158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</row>
    <row r="11" spans="1:35" x14ac:dyDescent="0.2">
      <c r="B11" s="145" t="s">
        <v>41</v>
      </c>
      <c r="C11" s="152">
        <f>DropDown!C22</f>
        <v>410</v>
      </c>
      <c r="D11" s="152" t="s">
        <v>15</v>
      </c>
      <c r="E11" s="160">
        <f>C11</f>
        <v>410</v>
      </c>
      <c r="F11" s="161">
        <f>C11</f>
        <v>410</v>
      </c>
      <c r="G11" s="162">
        <f>E11</f>
        <v>410</v>
      </c>
      <c r="H11" s="198">
        <f>E11</f>
        <v>410</v>
      </c>
      <c r="I11" s="114"/>
      <c r="J11" s="114"/>
      <c r="K11" s="114"/>
      <c r="L11" s="111"/>
    </row>
    <row r="12" spans="1:35" x14ac:dyDescent="0.2">
      <c r="B12" s="145" t="s">
        <v>58</v>
      </c>
      <c r="C12" s="152">
        <f>DropDown!C23</f>
        <v>1060</v>
      </c>
      <c r="D12" s="152" t="s">
        <v>15</v>
      </c>
      <c r="E12" s="195">
        <f>C12</f>
        <v>1060</v>
      </c>
      <c r="F12" s="196">
        <f>C12</f>
        <v>1060</v>
      </c>
      <c r="G12" s="197">
        <f>C12</f>
        <v>1060</v>
      </c>
      <c r="H12" s="198">
        <f>C12</f>
        <v>1060</v>
      </c>
      <c r="I12" s="114"/>
      <c r="J12" s="114"/>
      <c r="K12" s="114"/>
      <c r="L12" s="111"/>
    </row>
    <row r="13" spans="1:35" s="119" customFormat="1" x14ac:dyDescent="0.2">
      <c r="A13" s="116"/>
      <c r="B13" s="164" t="s">
        <v>18</v>
      </c>
      <c r="C13" s="144">
        <f>DropDown!C18</f>
        <v>0.6</v>
      </c>
      <c r="D13" s="165" t="s">
        <v>3</v>
      </c>
      <c r="E13" s="166">
        <f>C13*F5</f>
        <v>18</v>
      </c>
      <c r="F13" s="161">
        <f>C13*F5</f>
        <v>18</v>
      </c>
      <c r="G13" s="162">
        <f>C13*F5</f>
        <v>18</v>
      </c>
      <c r="H13" s="163">
        <f>C13*F5</f>
        <v>18</v>
      </c>
      <c r="K13" s="117" t="s">
        <v>2</v>
      </c>
      <c r="L13" s="118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</row>
    <row r="14" spans="1:35" s="119" customFormat="1" x14ac:dyDescent="0.2">
      <c r="A14" s="116"/>
      <c r="B14" s="164" t="s">
        <v>54</v>
      </c>
      <c r="C14" s="144">
        <f>DropDown!C20</f>
        <v>6.4</v>
      </c>
      <c r="D14" s="165" t="s">
        <v>3</v>
      </c>
      <c r="E14" s="166">
        <f>IF($F$5&lt;500,$F$5*$C$14,500*$C$14)</f>
        <v>192</v>
      </c>
      <c r="F14" s="161">
        <f>IF($F$5&lt;500,$F$5*$C$14,500*$C$14)</f>
        <v>192</v>
      </c>
      <c r="G14" s="162">
        <f>IF($F$5&lt;500,$F$5*$C$14,500*$C$14)</f>
        <v>192</v>
      </c>
      <c r="H14" s="163">
        <f>IF($F$5&lt;500,$F$5*$C$14,500*$C$14)</f>
        <v>192</v>
      </c>
      <c r="I14" s="247" t="str">
        <f>DropDown!C31</f>
        <v>www.auma.de</v>
      </c>
      <c r="J14" s="236"/>
      <c r="K14" s="120"/>
      <c r="L14" s="118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</row>
    <row r="15" spans="1:35" ht="14.25" customHeight="1" x14ac:dyDescent="0.2">
      <c r="B15" s="167" t="s">
        <v>55</v>
      </c>
      <c r="C15" s="121"/>
      <c r="D15" s="173"/>
      <c r="E15" s="199">
        <f>E9+E10+E11+E12+E13+E14</f>
        <v>13080</v>
      </c>
      <c r="F15" s="200">
        <f t="shared" ref="F15:G15" si="0">F9+F10+F11+F12+F13+F14</f>
        <v>13080</v>
      </c>
      <c r="G15" s="201">
        <f t="shared" si="0"/>
        <v>13080</v>
      </c>
      <c r="H15" s="202">
        <f>H9+H10+H11+H12+H13+H14</f>
        <v>13080</v>
      </c>
      <c r="I15" s="114"/>
      <c r="J15" s="114"/>
      <c r="K15" s="114"/>
      <c r="L15" s="111"/>
    </row>
    <row r="16" spans="1:35" x14ac:dyDescent="0.2">
      <c r="B16" s="168" t="s">
        <v>1</v>
      </c>
      <c r="C16" s="169">
        <f>H5</f>
        <v>0</v>
      </c>
      <c r="D16" s="152" t="s">
        <v>17</v>
      </c>
      <c r="E16" s="160">
        <f>IF($C$16="-auswählen-",0,E15*$C$16)</f>
        <v>0</v>
      </c>
      <c r="F16" s="170">
        <f>IF($C$16="-auswählen-",0,F15*$C$16)</f>
        <v>0</v>
      </c>
      <c r="G16" s="171">
        <f>IF($C$16="-auswählen-",0,G15*$C$16)</f>
        <v>0</v>
      </c>
      <c r="H16" s="172">
        <f>IF($C$16="-auswählen-",0,H15*$C$16)</f>
        <v>0</v>
      </c>
      <c r="I16" s="114"/>
      <c r="J16" s="114"/>
      <c r="K16" s="114"/>
      <c r="L16" s="111"/>
    </row>
    <row r="17" spans="2:12" ht="12.75" customHeight="1" thickBot="1" x14ac:dyDescent="0.25">
      <c r="B17" s="174" t="s">
        <v>56</v>
      </c>
      <c r="C17" s="175"/>
      <c r="D17" s="176"/>
      <c r="E17" s="177">
        <f>E15+E16</f>
        <v>13080</v>
      </c>
      <c r="F17" s="178">
        <f>F15+F16</f>
        <v>13080</v>
      </c>
      <c r="G17" s="179">
        <f>G15+G16</f>
        <v>13080</v>
      </c>
      <c r="H17" s="180">
        <f>H15+H16</f>
        <v>13080</v>
      </c>
      <c r="I17" s="114"/>
      <c r="J17" s="114"/>
      <c r="K17" s="114"/>
      <c r="L17" s="111"/>
    </row>
    <row r="18" spans="2:12" ht="12.75" customHeight="1" thickTop="1" x14ac:dyDescent="0.2">
      <c r="B18" s="115"/>
      <c r="C18" s="122"/>
      <c r="D18" s="123"/>
      <c r="E18" s="123"/>
      <c r="F18" s="124"/>
      <c r="G18" s="124"/>
      <c r="H18" s="124"/>
      <c r="I18" s="114"/>
      <c r="J18" s="114"/>
      <c r="K18" s="114"/>
      <c r="L18" s="111"/>
    </row>
    <row r="19" spans="2:12" ht="12.75" customHeight="1" x14ac:dyDescent="0.2">
      <c r="B19" s="115"/>
      <c r="C19" s="122"/>
      <c r="D19" s="123"/>
      <c r="E19" s="123"/>
      <c r="F19" s="124"/>
      <c r="G19" s="124"/>
      <c r="H19" s="124"/>
      <c r="I19" s="114"/>
      <c r="J19" s="114"/>
      <c r="K19" s="114"/>
      <c r="L19" s="111"/>
    </row>
    <row r="20" spans="2:12" ht="13.5" customHeight="1" x14ac:dyDescent="0.2">
      <c r="B20" s="143" t="s">
        <v>57</v>
      </c>
      <c r="C20" s="122"/>
      <c r="D20" s="123"/>
      <c r="E20" s="123"/>
      <c r="F20" s="123"/>
      <c r="G20" s="123"/>
      <c r="H20" s="123"/>
      <c r="I20" s="114"/>
      <c r="J20" s="114"/>
      <c r="K20" s="125"/>
      <c r="L20" s="111"/>
    </row>
    <row r="21" spans="2:12" ht="56.25" x14ac:dyDescent="0.2">
      <c r="B21" s="184" t="s">
        <v>82</v>
      </c>
      <c r="C21" s="126"/>
      <c r="D21" s="127"/>
      <c r="E21" s="123"/>
      <c r="F21" s="123"/>
      <c r="G21" s="123"/>
      <c r="H21" s="222"/>
      <c r="I21" s="236" t="str">
        <f>DropDown!C32</f>
        <v>weitere Miet-Komplettstände: www.standkonfigurator.de</v>
      </c>
      <c r="J21" s="236"/>
      <c r="K21" s="128" t="s">
        <v>4</v>
      </c>
      <c r="L21" s="111"/>
    </row>
    <row r="22" spans="2:12" x14ac:dyDescent="0.2">
      <c r="B22" s="185" t="s">
        <v>79</v>
      </c>
      <c r="C22" s="223">
        <v>219</v>
      </c>
      <c r="D22" s="186" t="s">
        <v>3</v>
      </c>
      <c r="E22" s="230">
        <f>IF(F5&lt;15,15*C22,C22*F5)</f>
        <v>6570</v>
      </c>
      <c r="F22" s="231"/>
      <c r="G22" s="231"/>
      <c r="H22" s="232"/>
      <c r="I22" s="114"/>
      <c r="J22" s="114"/>
      <c r="K22" s="114"/>
      <c r="L22" s="111"/>
    </row>
    <row r="23" spans="2:12" x14ac:dyDescent="0.2">
      <c r="B23" s="187" t="s">
        <v>1</v>
      </c>
      <c r="C23" s="188">
        <f>H5</f>
        <v>0</v>
      </c>
      <c r="D23" s="152" t="s">
        <v>17</v>
      </c>
      <c r="E23" s="233">
        <f>IF($C$23="-auswählen-",0,E22*C23)</f>
        <v>0</v>
      </c>
      <c r="F23" s="234"/>
      <c r="G23" s="234"/>
      <c r="H23" s="235"/>
      <c r="I23" s="114"/>
      <c r="J23" s="114"/>
      <c r="K23" s="114"/>
      <c r="L23" s="111"/>
    </row>
    <row r="24" spans="2:12" ht="13.5" thickBot="1" x14ac:dyDescent="0.25">
      <c r="B24" s="189" t="s">
        <v>60</v>
      </c>
      <c r="C24" s="190"/>
      <c r="D24" s="191"/>
      <c r="E24" s="182">
        <f>E17+E22+E23</f>
        <v>19650</v>
      </c>
      <c r="F24" s="178">
        <f>F17+E22+E23</f>
        <v>19650</v>
      </c>
      <c r="G24" s="179">
        <f>G17+E22+E23</f>
        <v>19650</v>
      </c>
      <c r="H24" s="180">
        <f>H17+E22+E23</f>
        <v>19650</v>
      </c>
      <c r="I24" s="114"/>
      <c r="J24" s="114"/>
      <c r="K24" s="114"/>
      <c r="L24" s="111"/>
    </row>
    <row r="25" spans="2:12" ht="13.5" thickTop="1" x14ac:dyDescent="0.2">
      <c r="B25" s="129"/>
      <c r="C25" s="130"/>
      <c r="D25" s="131"/>
      <c r="E25" s="183"/>
      <c r="F25" s="183"/>
      <c r="G25" s="183"/>
      <c r="H25" s="183"/>
      <c r="I25" s="114"/>
      <c r="J25" s="114"/>
      <c r="K25" s="114"/>
      <c r="L25" s="111"/>
    </row>
    <row r="26" spans="2:12" x14ac:dyDescent="0.2">
      <c r="B26" s="185" t="s">
        <v>80</v>
      </c>
      <c r="C26" s="186">
        <v>199</v>
      </c>
      <c r="D26" s="186" t="s">
        <v>3</v>
      </c>
      <c r="E26" s="233">
        <f>IF(F5&lt;9,9*C26,C26*F5)</f>
        <v>5970</v>
      </c>
      <c r="F26" s="234"/>
      <c r="G26" s="234"/>
      <c r="H26" s="235"/>
      <c r="I26" s="114"/>
      <c r="J26" s="114"/>
      <c r="K26" s="114"/>
      <c r="L26" s="111"/>
    </row>
    <row r="27" spans="2:12" x14ac:dyDescent="0.2">
      <c r="B27" s="187" t="s">
        <v>1</v>
      </c>
      <c r="C27" s="188">
        <f>H5</f>
        <v>0</v>
      </c>
      <c r="D27" s="152" t="s">
        <v>17</v>
      </c>
      <c r="E27" s="233">
        <f>IF($C$27="-auswählen-",0,E26*C27)</f>
        <v>0</v>
      </c>
      <c r="F27" s="234"/>
      <c r="G27" s="234"/>
      <c r="H27" s="235"/>
      <c r="I27" s="114"/>
      <c r="J27" s="114"/>
      <c r="K27" s="114"/>
      <c r="L27" s="111"/>
    </row>
    <row r="28" spans="2:12" ht="13.5" thickBot="1" x14ac:dyDescent="0.25">
      <c r="B28" s="189" t="s">
        <v>60</v>
      </c>
      <c r="C28" s="190"/>
      <c r="D28" s="191"/>
      <c r="E28" s="182">
        <f>E17+E26+E27</f>
        <v>19050</v>
      </c>
      <c r="F28" s="178">
        <f>F17+E26+E27</f>
        <v>19050</v>
      </c>
      <c r="G28" s="179">
        <f>G17+E26+E27</f>
        <v>19050</v>
      </c>
      <c r="H28" s="180">
        <f>H17+E26+E27</f>
        <v>19050</v>
      </c>
      <c r="I28" s="114"/>
      <c r="J28" s="114"/>
      <c r="K28" s="114"/>
      <c r="L28" s="111"/>
    </row>
    <row r="29" spans="2:12" ht="13.5" thickTop="1" x14ac:dyDescent="0.2">
      <c r="B29" s="129"/>
      <c r="C29" s="130"/>
      <c r="D29" s="131"/>
      <c r="E29" s="183"/>
      <c r="F29" s="183"/>
      <c r="G29" s="183"/>
      <c r="H29" s="183"/>
      <c r="I29" s="114"/>
      <c r="J29" s="114"/>
      <c r="K29" s="114"/>
      <c r="L29" s="111"/>
    </row>
    <row r="30" spans="2:12" x14ac:dyDescent="0.2">
      <c r="B30" s="192" t="s">
        <v>73</v>
      </c>
      <c r="C30" s="186">
        <v>239</v>
      </c>
      <c r="D30" s="186" t="s">
        <v>3</v>
      </c>
      <c r="E30" s="233">
        <f>IF(F5&lt;12,12*C30,C30*F5)</f>
        <v>7170</v>
      </c>
      <c r="F30" s="234"/>
      <c r="G30" s="234"/>
      <c r="H30" s="235"/>
      <c r="I30" s="114"/>
      <c r="J30" s="114"/>
      <c r="K30" s="114"/>
      <c r="L30" s="111"/>
    </row>
    <row r="31" spans="2:12" x14ac:dyDescent="0.2">
      <c r="B31" s="187" t="s">
        <v>1</v>
      </c>
      <c r="C31" s="188">
        <f>H5</f>
        <v>0</v>
      </c>
      <c r="D31" s="152" t="s">
        <v>17</v>
      </c>
      <c r="E31" s="233">
        <f>IF($C$31="-auswählen-",0,E30*C31)</f>
        <v>0</v>
      </c>
      <c r="F31" s="234"/>
      <c r="G31" s="234"/>
      <c r="H31" s="235"/>
      <c r="I31" s="114"/>
      <c r="J31" s="114"/>
      <c r="K31" s="114"/>
      <c r="L31" s="111"/>
    </row>
    <row r="32" spans="2:12" ht="13.5" thickBot="1" x14ac:dyDescent="0.25">
      <c r="B32" s="189" t="s">
        <v>60</v>
      </c>
      <c r="C32" s="193"/>
      <c r="D32" s="194"/>
      <c r="E32" s="182">
        <f>E17+E30+E31</f>
        <v>20250</v>
      </c>
      <c r="F32" s="178">
        <f>F17+E30+E31</f>
        <v>20250</v>
      </c>
      <c r="G32" s="179">
        <f>G17+E30+E31</f>
        <v>20250</v>
      </c>
      <c r="H32" s="180">
        <f>H17+E30+E31</f>
        <v>20250</v>
      </c>
      <c r="I32" s="114"/>
      <c r="J32" s="114"/>
      <c r="K32" s="114"/>
      <c r="L32" s="111"/>
    </row>
    <row r="33" spans="2:12" ht="13.5" thickTop="1" x14ac:dyDescent="0.2"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1"/>
    </row>
    <row r="34" spans="2:12" ht="15" customHeight="1" x14ac:dyDescent="0.2">
      <c r="B34" s="181" t="s">
        <v>51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1"/>
    </row>
    <row r="35" spans="2:12" ht="9.75" customHeight="1" x14ac:dyDescent="0.2">
      <c r="B35" s="99"/>
      <c r="C35" s="99"/>
      <c r="D35" s="99"/>
      <c r="E35" s="99"/>
      <c r="F35" s="99"/>
      <c r="G35" s="99"/>
      <c r="H35" s="99"/>
      <c r="I35" s="99"/>
      <c r="J35" s="99"/>
      <c r="K35" s="132"/>
      <c r="L35" s="133"/>
    </row>
    <row r="36" spans="2:12" hidden="1" x14ac:dyDescent="0.2">
      <c r="B36" s="99">
        <v>0</v>
      </c>
      <c r="C36" s="99"/>
      <c r="D36" s="99"/>
      <c r="E36" s="99"/>
      <c r="F36" s="99"/>
      <c r="G36" s="99"/>
      <c r="H36" s="99"/>
      <c r="I36" s="99"/>
      <c r="J36" s="99"/>
      <c r="K36" s="99"/>
    </row>
    <row r="37" spans="2:12" hidden="1" x14ac:dyDescent="0.2">
      <c r="B37" s="99">
        <v>6</v>
      </c>
      <c r="C37" s="99"/>
      <c r="D37" s="99"/>
      <c r="E37" s="99"/>
      <c r="F37" s="99"/>
      <c r="G37" s="99"/>
      <c r="H37" s="99"/>
      <c r="I37" s="99"/>
      <c r="J37" s="99"/>
      <c r="K37" s="99"/>
    </row>
    <row r="38" spans="2:12" hidden="1" x14ac:dyDescent="0.2"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2:12" x14ac:dyDescent="0.2">
      <c r="B39" s="99"/>
      <c r="C39" s="99"/>
      <c r="D39" s="99"/>
      <c r="E39" s="99"/>
      <c r="F39" s="99"/>
      <c r="G39" s="99"/>
      <c r="H39" s="99"/>
      <c r="I39" s="99"/>
      <c r="J39" s="99"/>
      <c r="K39" s="99"/>
    </row>
    <row r="40" spans="2:12" x14ac:dyDescent="0.2"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2:12" x14ac:dyDescent="0.2">
      <c r="B41" s="99"/>
      <c r="C41" s="99"/>
      <c r="D41" s="99"/>
      <c r="E41" s="99"/>
      <c r="F41" s="99"/>
      <c r="G41" s="99"/>
      <c r="H41" s="99"/>
      <c r="I41" s="99"/>
      <c r="J41" s="99"/>
      <c r="K41" s="99"/>
    </row>
    <row r="42" spans="2:12" x14ac:dyDescent="0.2">
      <c r="B42" s="99"/>
      <c r="C42" s="99"/>
      <c r="D42" s="99"/>
      <c r="E42" s="99"/>
      <c r="F42" s="99"/>
      <c r="G42" s="99"/>
      <c r="H42" s="99"/>
      <c r="I42" s="99"/>
      <c r="J42" s="99"/>
      <c r="K42" s="99"/>
    </row>
    <row r="43" spans="2:12" x14ac:dyDescent="0.2">
      <c r="B43" s="99"/>
      <c r="C43" s="99"/>
      <c r="D43" s="99"/>
      <c r="E43" s="99"/>
      <c r="F43" s="99"/>
      <c r="G43" s="99"/>
      <c r="H43" s="99"/>
      <c r="I43" s="99"/>
      <c r="J43" s="99"/>
      <c r="K43" s="99"/>
    </row>
    <row r="44" spans="2:12" x14ac:dyDescent="0.2">
      <c r="B44" s="99"/>
      <c r="C44" s="99"/>
      <c r="D44" s="99"/>
      <c r="E44" s="99"/>
      <c r="F44" s="99"/>
      <c r="G44" s="99"/>
      <c r="H44" s="99"/>
      <c r="I44" s="99"/>
      <c r="J44" s="99"/>
      <c r="K44" s="99"/>
    </row>
    <row r="45" spans="2:12" x14ac:dyDescent="0.2">
      <c r="B45" s="99"/>
      <c r="C45" s="99"/>
      <c r="D45" s="99"/>
      <c r="E45" s="99"/>
      <c r="F45" s="99"/>
      <c r="G45" s="99"/>
      <c r="H45" s="99"/>
      <c r="I45" s="99"/>
      <c r="J45" s="99"/>
      <c r="K45" s="99"/>
    </row>
    <row r="46" spans="2:12" x14ac:dyDescent="0.2">
      <c r="B46" s="99"/>
      <c r="C46" s="99"/>
      <c r="D46" s="99"/>
      <c r="E46" s="99"/>
      <c r="F46" s="99"/>
      <c r="G46" s="99"/>
      <c r="H46" s="99"/>
      <c r="I46" s="99"/>
      <c r="J46" s="99"/>
      <c r="K46" s="99"/>
    </row>
    <row r="47" spans="2:12" x14ac:dyDescent="0.2">
      <c r="B47" s="99"/>
      <c r="C47" s="99"/>
      <c r="D47" s="99"/>
      <c r="E47" s="99"/>
      <c r="F47" s="99"/>
      <c r="G47" s="99"/>
      <c r="H47" s="99"/>
      <c r="I47" s="99"/>
      <c r="J47" s="99"/>
      <c r="K47" s="99"/>
    </row>
    <row r="48" spans="2:12" x14ac:dyDescent="0.2">
      <c r="B48" s="99"/>
      <c r="C48" s="99"/>
      <c r="D48" s="99"/>
      <c r="E48" s="99"/>
      <c r="F48" s="99"/>
      <c r="G48" s="99"/>
      <c r="H48" s="99"/>
      <c r="I48" s="99"/>
      <c r="J48" s="99"/>
      <c r="K48" s="99"/>
    </row>
    <row r="49" spans="2:11" x14ac:dyDescent="0.2">
      <c r="B49" s="99"/>
      <c r="C49" s="99"/>
      <c r="D49" s="99"/>
      <c r="E49" s="99"/>
      <c r="F49" s="99"/>
      <c r="G49" s="99"/>
      <c r="H49" s="99"/>
      <c r="I49" s="99"/>
      <c r="J49" s="99"/>
      <c r="K49" s="99"/>
    </row>
    <row r="50" spans="2:11" x14ac:dyDescent="0.2">
      <c r="B50" s="99"/>
      <c r="C50" s="99"/>
      <c r="D50" s="99"/>
      <c r="E50" s="99"/>
      <c r="F50" s="99"/>
      <c r="G50" s="99"/>
      <c r="H50" s="99"/>
      <c r="I50" s="99"/>
      <c r="J50" s="99"/>
      <c r="K50" s="99"/>
    </row>
    <row r="51" spans="2:11" x14ac:dyDescent="0.2">
      <c r="B51" s="99"/>
      <c r="C51" s="99"/>
      <c r="D51" s="99"/>
      <c r="E51" s="99"/>
      <c r="F51" s="99"/>
      <c r="G51" s="99"/>
      <c r="H51" s="99"/>
      <c r="I51" s="99"/>
      <c r="J51" s="99"/>
      <c r="K51" s="99"/>
    </row>
    <row r="52" spans="2:11" x14ac:dyDescent="0.2"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2:11" x14ac:dyDescent="0.2"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2:11" x14ac:dyDescent="0.2"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2:11" x14ac:dyDescent="0.2"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2:11" x14ac:dyDescent="0.2"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2:11" x14ac:dyDescent="0.2">
      <c r="B57" s="99"/>
      <c r="C57" s="99"/>
      <c r="D57" s="99"/>
      <c r="E57" s="99"/>
      <c r="F57" s="99"/>
      <c r="G57" s="99"/>
      <c r="H57" s="99"/>
      <c r="I57" s="99"/>
      <c r="J57" s="99"/>
      <c r="K57" s="99"/>
    </row>
    <row r="58" spans="2:11" x14ac:dyDescent="0.2">
      <c r="B58" s="99"/>
      <c r="C58" s="99"/>
      <c r="D58" s="99"/>
      <c r="E58" s="99"/>
      <c r="F58" s="99"/>
      <c r="G58" s="99"/>
      <c r="H58" s="99"/>
      <c r="I58" s="99"/>
      <c r="J58" s="99"/>
      <c r="K58" s="99"/>
    </row>
    <row r="59" spans="2:11" x14ac:dyDescent="0.2">
      <c r="B59" s="99"/>
      <c r="C59" s="99"/>
      <c r="D59" s="99"/>
      <c r="E59" s="99"/>
      <c r="F59" s="99"/>
      <c r="G59" s="99"/>
      <c r="H59" s="99"/>
      <c r="I59" s="99"/>
      <c r="J59" s="99"/>
      <c r="K59" s="99"/>
    </row>
    <row r="60" spans="2:11" x14ac:dyDescent="0.2"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2:11" x14ac:dyDescent="0.2"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2:11" x14ac:dyDescent="0.2"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2:11" x14ac:dyDescent="0.2"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2:11" x14ac:dyDescent="0.2">
      <c r="B64" s="99"/>
      <c r="C64" s="99"/>
      <c r="D64" s="99"/>
      <c r="E64" s="99"/>
      <c r="F64" s="99"/>
      <c r="G64" s="99"/>
      <c r="H64" s="99"/>
      <c r="I64" s="99"/>
      <c r="J64" s="99"/>
      <c r="K64" s="99"/>
    </row>
    <row r="65" spans="2:11" x14ac:dyDescent="0.2"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2:11" x14ac:dyDescent="0.2">
      <c r="B66" s="99"/>
      <c r="C66" s="99"/>
      <c r="D66" s="99"/>
      <c r="E66" s="99"/>
      <c r="F66" s="99"/>
      <c r="G66" s="99"/>
      <c r="H66" s="99"/>
      <c r="I66" s="99"/>
      <c r="J66" s="99"/>
      <c r="K66" s="99"/>
    </row>
    <row r="67" spans="2:11" x14ac:dyDescent="0.2">
      <c r="B67" s="99"/>
      <c r="C67" s="99"/>
      <c r="D67" s="99"/>
      <c r="E67" s="99"/>
      <c r="F67" s="99"/>
      <c r="G67" s="99"/>
      <c r="H67" s="99"/>
      <c r="I67" s="99"/>
      <c r="J67" s="99"/>
      <c r="K67" s="99"/>
    </row>
    <row r="68" spans="2:11" x14ac:dyDescent="0.2">
      <c r="B68" s="99"/>
      <c r="C68" s="99"/>
      <c r="D68" s="99"/>
      <c r="E68" s="99"/>
      <c r="F68" s="99"/>
      <c r="G68" s="99"/>
      <c r="H68" s="99"/>
      <c r="I68" s="99"/>
      <c r="J68" s="99"/>
      <c r="K68" s="99"/>
    </row>
    <row r="69" spans="2:11" x14ac:dyDescent="0.2">
      <c r="B69" s="99"/>
      <c r="C69" s="99"/>
      <c r="D69" s="99"/>
      <c r="E69" s="99"/>
      <c r="F69" s="99"/>
      <c r="G69" s="99"/>
      <c r="H69" s="99"/>
      <c r="I69" s="99"/>
      <c r="J69" s="99"/>
      <c r="K69" s="99"/>
    </row>
    <row r="70" spans="2:11" x14ac:dyDescent="0.2">
      <c r="B70" s="99"/>
      <c r="C70" s="99"/>
      <c r="D70" s="99"/>
      <c r="E70" s="99"/>
      <c r="F70" s="99"/>
      <c r="G70" s="99"/>
      <c r="H70" s="99"/>
      <c r="I70" s="99"/>
      <c r="J70" s="99"/>
      <c r="K70" s="99"/>
    </row>
    <row r="71" spans="2:11" x14ac:dyDescent="0.2"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2:11" x14ac:dyDescent="0.2"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2:11" x14ac:dyDescent="0.2"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2:11" x14ac:dyDescent="0.2">
      <c r="B74" s="99"/>
      <c r="C74" s="99"/>
      <c r="D74" s="99"/>
      <c r="E74" s="99"/>
      <c r="F74" s="99"/>
      <c r="G74" s="99"/>
      <c r="H74" s="99"/>
      <c r="I74" s="99"/>
      <c r="J74" s="99"/>
      <c r="K74" s="99"/>
    </row>
    <row r="75" spans="2:11" x14ac:dyDescent="0.2">
      <c r="B75" s="99"/>
      <c r="C75" s="99"/>
      <c r="D75" s="99"/>
      <c r="E75" s="99"/>
      <c r="F75" s="99"/>
      <c r="G75" s="99"/>
      <c r="H75" s="99"/>
      <c r="I75" s="99"/>
      <c r="J75" s="99"/>
      <c r="K75" s="99"/>
    </row>
    <row r="76" spans="2:11" x14ac:dyDescent="0.2"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2:11" x14ac:dyDescent="0.2">
      <c r="B77" s="99"/>
      <c r="C77" s="99"/>
      <c r="D77" s="99"/>
      <c r="E77" s="99"/>
      <c r="F77" s="99"/>
      <c r="G77" s="99"/>
      <c r="H77" s="99"/>
      <c r="I77" s="99"/>
      <c r="J77" s="99"/>
      <c r="K77" s="99"/>
    </row>
    <row r="78" spans="2:11" x14ac:dyDescent="0.2"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2:11" x14ac:dyDescent="0.2"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2:11" x14ac:dyDescent="0.2"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2:37" x14ac:dyDescent="0.2">
      <c r="B81" s="99"/>
      <c r="C81" s="99"/>
      <c r="D81" s="99"/>
      <c r="E81" s="99"/>
      <c r="F81" s="99"/>
      <c r="G81" s="99"/>
      <c r="H81" s="99"/>
      <c r="I81" s="99"/>
      <c r="J81" s="99"/>
      <c r="K81" s="99"/>
    </row>
    <row r="82" spans="2:37" s="99" customFormat="1" x14ac:dyDescent="0.2">
      <c r="AI82" s="100"/>
      <c r="AJ82" s="100"/>
      <c r="AK82" s="100"/>
    </row>
    <row r="83" spans="2:37" s="99" customFormat="1" x14ac:dyDescent="0.2">
      <c r="AI83" s="100"/>
      <c r="AJ83" s="100"/>
      <c r="AK83" s="100"/>
    </row>
    <row r="84" spans="2:37" s="99" customFormat="1" x14ac:dyDescent="0.2">
      <c r="AI84" s="100"/>
      <c r="AJ84" s="100"/>
      <c r="AK84" s="100"/>
    </row>
    <row r="85" spans="2:37" s="99" customFormat="1" x14ac:dyDescent="0.2">
      <c r="AI85" s="100"/>
      <c r="AJ85" s="100"/>
      <c r="AK85" s="100"/>
    </row>
    <row r="86" spans="2:37" s="99" customFormat="1" x14ac:dyDescent="0.2">
      <c r="AI86" s="100"/>
      <c r="AJ86" s="100"/>
      <c r="AK86" s="100"/>
    </row>
    <row r="87" spans="2:37" s="99" customFormat="1" x14ac:dyDescent="0.2">
      <c r="AI87" s="100"/>
      <c r="AJ87" s="100"/>
      <c r="AK87" s="100"/>
    </row>
    <row r="88" spans="2:37" s="99" customFormat="1" x14ac:dyDescent="0.2">
      <c r="AI88" s="100"/>
      <c r="AJ88" s="100"/>
      <c r="AK88" s="100"/>
    </row>
    <row r="89" spans="2:37" s="99" customFormat="1" x14ac:dyDescent="0.2">
      <c r="AI89" s="100"/>
      <c r="AJ89" s="100"/>
      <c r="AK89" s="100"/>
    </row>
    <row r="90" spans="2:37" s="99" customFormat="1" x14ac:dyDescent="0.2">
      <c r="AI90" s="100"/>
      <c r="AJ90" s="100"/>
      <c r="AK90" s="100"/>
    </row>
    <row r="91" spans="2:37" s="99" customFormat="1" x14ac:dyDescent="0.2">
      <c r="AI91" s="100"/>
      <c r="AJ91" s="100"/>
      <c r="AK91" s="100"/>
    </row>
    <row r="92" spans="2:37" s="99" customFormat="1" x14ac:dyDescent="0.2">
      <c r="AI92" s="100"/>
      <c r="AJ92" s="100"/>
      <c r="AK92" s="100"/>
    </row>
    <row r="93" spans="2:37" s="99" customFormat="1" x14ac:dyDescent="0.2">
      <c r="AI93" s="100"/>
      <c r="AJ93" s="100"/>
      <c r="AK93" s="100"/>
    </row>
    <row r="94" spans="2:37" s="99" customFormat="1" x14ac:dyDescent="0.2">
      <c r="AI94" s="100"/>
      <c r="AJ94" s="100"/>
      <c r="AK94" s="100"/>
    </row>
    <row r="95" spans="2:37" s="99" customFormat="1" x14ac:dyDescent="0.2">
      <c r="AI95" s="100"/>
      <c r="AJ95" s="100"/>
      <c r="AK95" s="100"/>
    </row>
    <row r="96" spans="2:37" s="99" customFormat="1" x14ac:dyDescent="0.2"/>
    <row r="97" s="99" customFormat="1" x14ac:dyDescent="0.2"/>
    <row r="98" s="99" customFormat="1" x14ac:dyDescent="0.2"/>
    <row r="99" s="99" customFormat="1" x14ac:dyDescent="0.2"/>
    <row r="100" s="99" customFormat="1" x14ac:dyDescent="0.2"/>
    <row r="101" s="99" customFormat="1" x14ac:dyDescent="0.2"/>
    <row r="102" s="99" customFormat="1" x14ac:dyDescent="0.2"/>
    <row r="103" s="99" customFormat="1" x14ac:dyDescent="0.2"/>
    <row r="104" s="99" customFormat="1" x14ac:dyDescent="0.2"/>
    <row r="105" s="99" customFormat="1" x14ac:dyDescent="0.2"/>
    <row r="106" s="99" customFormat="1" x14ac:dyDescent="0.2"/>
    <row r="107" s="99" customFormat="1" x14ac:dyDescent="0.2"/>
    <row r="108" s="99" customFormat="1" x14ac:dyDescent="0.2"/>
    <row r="109" s="99" customFormat="1" x14ac:dyDescent="0.2"/>
    <row r="110" s="99" customFormat="1" x14ac:dyDescent="0.2"/>
    <row r="111" s="99" customFormat="1" x14ac:dyDescent="0.2"/>
    <row r="112" s="99" customFormat="1" x14ac:dyDescent="0.2"/>
    <row r="113" s="99" customFormat="1" x14ac:dyDescent="0.2"/>
    <row r="114" s="99" customFormat="1" x14ac:dyDescent="0.2"/>
    <row r="115" s="99" customFormat="1" x14ac:dyDescent="0.2"/>
    <row r="116" s="99" customFormat="1" x14ac:dyDescent="0.2"/>
    <row r="117" s="99" customFormat="1" x14ac:dyDescent="0.2"/>
    <row r="118" s="99" customFormat="1" x14ac:dyDescent="0.2"/>
    <row r="119" s="99" customFormat="1" x14ac:dyDescent="0.2"/>
    <row r="120" s="99" customFormat="1" x14ac:dyDescent="0.2"/>
    <row r="121" s="99" customFormat="1" x14ac:dyDescent="0.2"/>
    <row r="122" s="99" customFormat="1" x14ac:dyDescent="0.2"/>
    <row r="123" s="99" customFormat="1" x14ac:dyDescent="0.2"/>
    <row r="124" s="99" customFormat="1" x14ac:dyDescent="0.2"/>
    <row r="125" s="99" customFormat="1" x14ac:dyDescent="0.2"/>
    <row r="126" s="99" customFormat="1" x14ac:dyDescent="0.2"/>
    <row r="127" s="99" customFormat="1" x14ac:dyDescent="0.2"/>
    <row r="128" s="99" customFormat="1" x14ac:dyDescent="0.2"/>
    <row r="129" s="99" customFormat="1" x14ac:dyDescent="0.2"/>
    <row r="130" s="99" customFormat="1" x14ac:dyDescent="0.2"/>
    <row r="131" s="99" customFormat="1" x14ac:dyDescent="0.2"/>
    <row r="132" s="99" customFormat="1" x14ac:dyDescent="0.2"/>
    <row r="133" s="99" customFormat="1" x14ac:dyDescent="0.2"/>
    <row r="134" s="99" customFormat="1" x14ac:dyDescent="0.2"/>
    <row r="135" s="99" customFormat="1" x14ac:dyDescent="0.2"/>
    <row r="136" s="99" customFormat="1" x14ac:dyDescent="0.2"/>
    <row r="137" s="99" customFormat="1" x14ac:dyDescent="0.2"/>
    <row r="138" s="99" customFormat="1" x14ac:dyDescent="0.2"/>
    <row r="139" s="99" customFormat="1" x14ac:dyDescent="0.2"/>
    <row r="140" s="99" customFormat="1" x14ac:dyDescent="0.2"/>
    <row r="141" s="99" customFormat="1" x14ac:dyDescent="0.2"/>
    <row r="142" s="99" customFormat="1" x14ac:dyDescent="0.2"/>
    <row r="143" s="99" customFormat="1" x14ac:dyDescent="0.2"/>
    <row r="144" s="99" customFormat="1" x14ac:dyDescent="0.2"/>
    <row r="145" s="99" customFormat="1" x14ac:dyDescent="0.2"/>
    <row r="146" s="99" customFormat="1" x14ac:dyDescent="0.2"/>
    <row r="147" s="99" customFormat="1" x14ac:dyDescent="0.2"/>
    <row r="148" s="99" customFormat="1" x14ac:dyDescent="0.2"/>
    <row r="149" s="99" customFormat="1" x14ac:dyDescent="0.2"/>
    <row r="150" s="99" customFormat="1" x14ac:dyDescent="0.2"/>
    <row r="151" s="99" customFormat="1" x14ac:dyDescent="0.2"/>
    <row r="152" s="99" customFormat="1" x14ac:dyDescent="0.2"/>
    <row r="153" s="99" customFormat="1" x14ac:dyDescent="0.2"/>
    <row r="154" s="99" customFormat="1" x14ac:dyDescent="0.2"/>
    <row r="155" s="99" customFormat="1" x14ac:dyDescent="0.2"/>
    <row r="156" s="99" customFormat="1" x14ac:dyDescent="0.2"/>
    <row r="157" s="99" customFormat="1" x14ac:dyDescent="0.2"/>
    <row r="158" s="99" customFormat="1" x14ac:dyDescent="0.2"/>
    <row r="159" s="99" customFormat="1" x14ac:dyDescent="0.2"/>
    <row r="160" s="99" customFormat="1" x14ac:dyDescent="0.2"/>
    <row r="161" s="99" customFormat="1" x14ac:dyDescent="0.2"/>
    <row r="162" s="99" customFormat="1" x14ac:dyDescent="0.2"/>
    <row r="163" s="99" customFormat="1" x14ac:dyDescent="0.2"/>
    <row r="164" s="99" customFormat="1" x14ac:dyDescent="0.2"/>
    <row r="165" s="99" customFormat="1" x14ac:dyDescent="0.2"/>
    <row r="166" s="99" customFormat="1" x14ac:dyDescent="0.2"/>
    <row r="167" s="99" customFormat="1" x14ac:dyDescent="0.2"/>
    <row r="168" s="99" customFormat="1" x14ac:dyDescent="0.2"/>
    <row r="169" s="99" customFormat="1" x14ac:dyDescent="0.2"/>
    <row r="170" s="99" customFormat="1" x14ac:dyDescent="0.2"/>
    <row r="171" s="99" customFormat="1" x14ac:dyDescent="0.2"/>
    <row r="172" s="99" customFormat="1" x14ac:dyDescent="0.2"/>
    <row r="173" s="99" customFormat="1" x14ac:dyDescent="0.2"/>
    <row r="174" s="99" customFormat="1" x14ac:dyDescent="0.2"/>
    <row r="175" s="99" customFormat="1" x14ac:dyDescent="0.2"/>
    <row r="176" s="99" customFormat="1" x14ac:dyDescent="0.2"/>
    <row r="177" s="99" customFormat="1" x14ac:dyDescent="0.2"/>
    <row r="178" s="99" customFormat="1" x14ac:dyDescent="0.2"/>
    <row r="179" s="99" customFormat="1" x14ac:dyDescent="0.2"/>
    <row r="180" s="99" customFormat="1" x14ac:dyDescent="0.2"/>
    <row r="181" s="99" customFormat="1" x14ac:dyDescent="0.2"/>
    <row r="182" s="99" customFormat="1" x14ac:dyDescent="0.2"/>
    <row r="183" s="99" customFormat="1" x14ac:dyDescent="0.2"/>
    <row r="184" s="99" customFormat="1" x14ac:dyDescent="0.2"/>
    <row r="185" s="99" customFormat="1" x14ac:dyDescent="0.2"/>
    <row r="186" s="99" customFormat="1" x14ac:dyDescent="0.2"/>
    <row r="187" s="99" customFormat="1" x14ac:dyDescent="0.2"/>
    <row r="188" s="99" customFormat="1" x14ac:dyDescent="0.2"/>
    <row r="189" s="99" customFormat="1" x14ac:dyDescent="0.2"/>
    <row r="190" s="99" customFormat="1" x14ac:dyDescent="0.2"/>
    <row r="191" s="99" customFormat="1" x14ac:dyDescent="0.2"/>
    <row r="192" s="99" customFormat="1" x14ac:dyDescent="0.2"/>
    <row r="193" s="99" customFormat="1" x14ac:dyDescent="0.2"/>
    <row r="194" s="99" customFormat="1" x14ac:dyDescent="0.2"/>
    <row r="195" s="99" customFormat="1" x14ac:dyDescent="0.2"/>
    <row r="196" s="99" customFormat="1" x14ac:dyDescent="0.2"/>
    <row r="197" s="99" customFormat="1" x14ac:dyDescent="0.2"/>
    <row r="198" s="99" customFormat="1" x14ac:dyDescent="0.2"/>
    <row r="199" s="99" customFormat="1" x14ac:dyDescent="0.2"/>
    <row r="200" s="99" customFormat="1" x14ac:dyDescent="0.2"/>
    <row r="201" s="99" customFormat="1" x14ac:dyDescent="0.2"/>
    <row r="202" s="99" customFormat="1" x14ac:dyDescent="0.2"/>
    <row r="203" s="99" customFormat="1" x14ac:dyDescent="0.2"/>
    <row r="204" s="99" customFormat="1" x14ac:dyDescent="0.2"/>
    <row r="205" s="99" customFormat="1" x14ac:dyDescent="0.2"/>
    <row r="206" s="99" customFormat="1" x14ac:dyDescent="0.2"/>
    <row r="207" s="99" customFormat="1" x14ac:dyDescent="0.2"/>
    <row r="208" s="99" customFormat="1" x14ac:dyDescent="0.2"/>
    <row r="209" s="99" customFormat="1" x14ac:dyDescent="0.2"/>
    <row r="210" s="99" customFormat="1" x14ac:dyDescent="0.2"/>
    <row r="211" s="99" customFormat="1" x14ac:dyDescent="0.2"/>
    <row r="212" s="99" customFormat="1" x14ac:dyDescent="0.2"/>
    <row r="213" s="99" customFormat="1" x14ac:dyDescent="0.2"/>
    <row r="214" s="99" customFormat="1" x14ac:dyDescent="0.2"/>
    <row r="215" s="99" customFormat="1" x14ac:dyDescent="0.2"/>
    <row r="216" s="99" customFormat="1" x14ac:dyDescent="0.2"/>
    <row r="217" s="99" customFormat="1" x14ac:dyDescent="0.2"/>
    <row r="218" s="99" customFormat="1" x14ac:dyDescent="0.2"/>
    <row r="219" s="99" customFormat="1" x14ac:dyDescent="0.2"/>
    <row r="220" s="99" customFormat="1" x14ac:dyDescent="0.2"/>
    <row r="221" s="99" customFormat="1" x14ac:dyDescent="0.2"/>
    <row r="222" s="99" customFormat="1" x14ac:dyDescent="0.2"/>
    <row r="223" s="99" customFormat="1" x14ac:dyDescent="0.2"/>
    <row r="224" s="99" customFormat="1" x14ac:dyDescent="0.2"/>
    <row r="225" s="99" customFormat="1" x14ac:dyDescent="0.2"/>
    <row r="226" s="99" customFormat="1" x14ac:dyDescent="0.2"/>
    <row r="227" s="99" customFormat="1" x14ac:dyDescent="0.2"/>
    <row r="228" s="99" customFormat="1" x14ac:dyDescent="0.2"/>
    <row r="229" s="99" customFormat="1" x14ac:dyDescent="0.2"/>
    <row r="230" s="99" customFormat="1" x14ac:dyDescent="0.2"/>
    <row r="231" s="99" customFormat="1" x14ac:dyDescent="0.2"/>
    <row r="232" s="99" customFormat="1" x14ac:dyDescent="0.2"/>
    <row r="233" s="99" customFormat="1" x14ac:dyDescent="0.2"/>
    <row r="234" s="99" customFormat="1" x14ac:dyDescent="0.2"/>
    <row r="235" s="99" customFormat="1" x14ac:dyDescent="0.2"/>
    <row r="236" s="99" customFormat="1" x14ac:dyDescent="0.2"/>
    <row r="237" s="99" customFormat="1" x14ac:dyDescent="0.2"/>
    <row r="238" s="99" customFormat="1" x14ac:dyDescent="0.2"/>
    <row r="239" s="99" customFormat="1" x14ac:dyDescent="0.2"/>
    <row r="240" s="99" customFormat="1" x14ac:dyDescent="0.2"/>
    <row r="241" s="99" customFormat="1" x14ac:dyDescent="0.2"/>
    <row r="242" s="99" customFormat="1" x14ac:dyDescent="0.2"/>
    <row r="243" s="99" customFormat="1" x14ac:dyDescent="0.2"/>
    <row r="244" s="99" customFormat="1" x14ac:dyDescent="0.2"/>
    <row r="245" s="99" customFormat="1" x14ac:dyDescent="0.2"/>
    <row r="246" s="99" customFormat="1" x14ac:dyDescent="0.2"/>
    <row r="247" s="99" customFormat="1" x14ac:dyDescent="0.2"/>
    <row r="248" s="99" customFormat="1" x14ac:dyDescent="0.2"/>
    <row r="249" s="99" customFormat="1" x14ac:dyDescent="0.2"/>
    <row r="250" s="99" customFormat="1" x14ac:dyDescent="0.2"/>
    <row r="251" s="99" customFormat="1" x14ac:dyDescent="0.2"/>
    <row r="252" s="99" customFormat="1" x14ac:dyDescent="0.2"/>
    <row r="253" s="99" customFormat="1" x14ac:dyDescent="0.2"/>
    <row r="254" s="99" customFormat="1" x14ac:dyDescent="0.2"/>
    <row r="255" s="99" customFormat="1" x14ac:dyDescent="0.2"/>
    <row r="256" s="99" customFormat="1" x14ac:dyDescent="0.2"/>
    <row r="257" s="99" customFormat="1" x14ac:dyDescent="0.2"/>
    <row r="258" s="99" customFormat="1" x14ac:dyDescent="0.2"/>
    <row r="259" s="99" customFormat="1" x14ac:dyDescent="0.2"/>
    <row r="260" s="99" customFormat="1" x14ac:dyDescent="0.2"/>
    <row r="261" s="99" customFormat="1" x14ac:dyDescent="0.2"/>
    <row r="262" s="99" customFormat="1" x14ac:dyDescent="0.2"/>
    <row r="263" s="99" customFormat="1" x14ac:dyDescent="0.2"/>
    <row r="264" s="99" customFormat="1" x14ac:dyDescent="0.2"/>
    <row r="265" s="99" customFormat="1" x14ac:dyDescent="0.2"/>
    <row r="266" s="99" customFormat="1" x14ac:dyDescent="0.2"/>
  </sheetData>
  <sheetProtection sheet="1" selectLockedCells="1"/>
  <protectedRanges>
    <protectedRange sqref="F5:I5" name="Einträge"/>
  </protectedRanges>
  <dataConsolidate/>
  <customSheetViews>
    <customSheetView guid="{7591191C-1CA9-4972-9010-ACE08669645F}" showPageBreaks="1" showGridLines="0" fitToPage="1" printArea="1" hiddenRows="1" hiddenColumns="1">
      <selection activeCell="F10" sqref="F10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2" sqref="B22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2"/>
      <headerFooter alignWithMargins="0"/>
    </customSheetView>
    <customSheetView guid="{028D363B-29C8-43E5-828B-5B5C239ABCB7}" showPageBreaks="1" showGridLines="0" fitToPage="1" printArea="1" hiddenRows="1" hiddenColumns="1">
      <selection activeCell="G7" sqref="G7"/>
      <pageMargins left="0.43307086614173229" right="0.19685039370078741" top="0.39370078740157483" bottom="0.39370078740157483" header="0.27559055118110237" footer="0.6692913385826772"/>
      <printOptions verticalCentered="1"/>
      <pageSetup paperSize="9" scale="78" orientation="landscape" r:id="rId3"/>
      <headerFooter alignWithMargins="0"/>
    </customSheetView>
  </customSheetViews>
  <mergeCells count="15">
    <mergeCell ref="E26:H26"/>
    <mergeCell ref="E27:H27"/>
    <mergeCell ref="E30:H30"/>
    <mergeCell ref="E31:H31"/>
    <mergeCell ref="I14:J14"/>
    <mergeCell ref="I21:J21"/>
    <mergeCell ref="F2:K2"/>
    <mergeCell ref="E22:H22"/>
    <mergeCell ref="E23:H23"/>
    <mergeCell ref="I7:J7"/>
    <mergeCell ref="C5:E5"/>
    <mergeCell ref="F3:F4"/>
    <mergeCell ref="H3:I4"/>
    <mergeCell ref="H5:I5"/>
    <mergeCell ref="G3:G4"/>
  </mergeCells>
  <phoneticPr fontId="6" type="noConversion"/>
  <conditionalFormatting sqref="C8">
    <cfRule type="cellIs" dxfId="1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000-000000000000}">
      <formula1>6</formula1>
    </dataValidation>
  </dataValidations>
  <hyperlinks>
    <hyperlink ref="K13" r:id="rId4" xr:uid="{00000000-0004-0000-0000-000000000000}"/>
    <hyperlink ref="K21" r:id="rId5" xr:uid="{00000000-0004-0000-0000-000001000000}"/>
    <hyperlink ref="I14" r:id="rId6" display="www.auma.de" xr:uid="{00000000-0004-0000-0000-000002000000}"/>
    <hyperlink ref="I21" r:id="rId7" display="www.standkonfigurator.de" xr:uid="{00000000-0004-0000-0000-000003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4" orientation="landscape" r:id="rId8"/>
  <headerFooter alignWithMargins="0"/>
  <ignoredErrors>
    <ignoredError sqref="F11" formula="1"/>
  </ignoredErrors>
  <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V262"/>
  <sheetViews>
    <sheetView showGridLines="0" tabSelected="1" topLeftCell="A2" zoomScaleNormal="100" workbookViewId="0">
      <selection activeCell="G5" sqref="G5"/>
    </sheetView>
  </sheetViews>
  <sheetFormatPr baseColWidth="10" defaultRowHeight="12.75" x14ac:dyDescent="0.2"/>
  <cols>
    <col min="1" max="1" width="2.42578125" style="4" customWidth="1"/>
    <col min="2" max="2" width="50.5703125" customWidth="1"/>
    <col min="3" max="3" width="11.5703125" customWidth="1"/>
    <col min="4" max="4" width="8.5703125" customWidth="1"/>
    <col min="5" max="8" width="17" customWidth="1"/>
    <col min="9" max="10" width="20.5703125" customWidth="1"/>
    <col min="11" max="14" width="11.42578125" style="16"/>
    <col min="15" max="17" width="11.42578125" style="16" hidden="1" customWidth="1"/>
    <col min="18" max="32" width="11.42578125" style="16"/>
    <col min="33" max="76" width="11.42578125" style="17"/>
    <col min="77" max="150" width="11.42578125" style="14"/>
  </cols>
  <sheetData>
    <row r="2" spans="1:151" ht="78" customHeight="1" x14ac:dyDescent="0.2">
      <c r="C2" s="9"/>
      <c r="F2" s="250" t="s">
        <v>75</v>
      </c>
      <c r="G2" s="251"/>
      <c r="H2" s="251"/>
      <c r="I2" s="251"/>
      <c r="J2" s="251"/>
      <c r="K2" s="4"/>
      <c r="AG2" s="16"/>
      <c r="BY2" s="17"/>
      <c r="EU2" s="14"/>
    </row>
    <row r="3" spans="1:151" s="12" customFormat="1" ht="19.5" customHeight="1" x14ac:dyDescent="0.2">
      <c r="A3" s="10"/>
      <c r="C3" s="25"/>
      <c r="D3"/>
      <c r="F3" s="255" t="s">
        <v>46</v>
      </c>
      <c r="G3" s="255" t="s">
        <v>47</v>
      </c>
      <c r="H3" s="257" t="s">
        <v>68</v>
      </c>
      <c r="I3" s="258"/>
      <c r="J3" s="10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</row>
    <row r="4" spans="1:151" s="12" customFormat="1" ht="19.5" customHeight="1" x14ac:dyDescent="0.2">
      <c r="A4" s="10"/>
      <c r="B4" s="208" t="s">
        <v>91</v>
      </c>
      <c r="C4" s="25"/>
      <c r="D4"/>
      <c r="F4" s="256"/>
      <c r="G4" s="256"/>
      <c r="H4" s="259"/>
      <c r="I4" s="260"/>
      <c r="J4" s="10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</row>
    <row r="5" spans="1:151" ht="21.75" customHeight="1" x14ac:dyDescent="0.2">
      <c r="B5" s="25"/>
      <c r="C5" s="252" t="s">
        <v>22</v>
      </c>
      <c r="D5" s="252"/>
      <c r="E5" s="253"/>
      <c r="F5" s="88">
        <v>31</v>
      </c>
      <c r="G5" s="207">
        <v>0</v>
      </c>
      <c r="H5" s="261">
        <v>0</v>
      </c>
      <c r="I5" s="262"/>
      <c r="J5" s="4"/>
    </row>
    <row r="6" spans="1:151" ht="12.75" customHeight="1" x14ac:dyDescent="0.2">
      <c r="B6" s="25"/>
      <c r="C6" s="25"/>
      <c r="D6" s="4"/>
      <c r="E6" s="8"/>
      <c r="F6" s="10"/>
      <c r="G6" s="4"/>
      <c r="H6" s="4"/>
      <c r="I6" s="11"/>
      <c r="J6" s="98" t="s">
        <v>67</v>
      </c>
    </row>
    <row r="7" spans="1:151" ht="13.5" customHeight="1" x14ac:dyDescent="0.2">
      <c r="C7" s="25"/>
      <c r="D7" s="4"/>
      <c r="E7" s="8"/>
      <c r="F7" s="10"/>
      <c r="G7" s="4"/>
      <c r="H7" s="4"/>
      <c r="I7" s="249" t="str">
        <f>DropDown!E30</f>
        <v>www.itsa365.de/application</v>
      </c>
      <c r="J7" s="254"/>
    </row>
    <row r="8" spans="1:151" ht="68.099999999999994" customHeight="1" x14ac:dyDescent="0.2">
      <c r="B8" s="65" t="s">
        <v>27</v>
      </c>
      <c r="C8" s="3"/>
      <c r="D8" s="1"/>
      <c r="E8" s="22" t="s">
        <v>92</v>
      </c>
      <c r="F8" s="76" t="s">
        <v>93</v>
      </c>
      <c r="G8" s="23" t="s">
        <v>94</v>
      </c>
      <c r="H8" s="24" t="s">
        <v>95</v>
      </c>
      <c r="I8" s="2"/>
      <c r="J8" s="2"/>
    </row>
    <row r="9" spans="1:151" x14ac:dyDescent="0.2">
      <c r="B9" s="30" t="s">
        <v>5</v>
      </c>
      <c r="C9" s="144">
        <v>409</v>
      </c>
      <c r="D9" s="152"/>
      <c r="E9" s="91">
        <f>IF($F$5&lt;=30,$F$5*$C$9,12270+($F$5-30)*DropDown!C13)</f>
        <v>12526</v>
      </c>
      <c r="F9" s="90">
        <f>IF($F$5&lt;=30,$F$5*$C$9,12270+($F$5-30)*DropDown!C14)</f>
        <v>12554</v>
      </c>
      <c r="G9" s="92">
        <f>IF($F$5&lt;=30,$F$5*$C$9,12270+($F$5-30)*DropDown!C15)</f>
        <v>12592</v>
      </c>
      <c r="H9" s="93">
        <f>IF($F$5&lt;=30,$F$5*$C$9,12270+($F$5-30)*DropDown!C16)</f>
        <v>12619</v>
      </c>
      <c r="I9" s="2"/>
      <c r="J9" s="2"/>
      <c r="O9" s="20">
        <v>0</v>
      </c>
      <c r="P9" s="19">
        <v>0.19</v>
      </c>
    </row>
    <row r="10" spans="1:151" x14ac:dyDescent="0.2">
      <c r="B10" s="75" t="s">
        <v>48</v>
      </c>
      <c r="C10" s="144">
        <v>1540</v>
      </c>
      <c r="D10" s="152"/>
      <c r="E10" s="69">
        <f>$G$5*$C$10</f>
        <v>0</v>
      </c>
      <c r="F10" s="70">
        <f>$G$5*$C$10</f>
        <v>0</v>
      </c>
      <c r="G10" s="71">
        <f>$G$5*$C$10</f>
        <v>0</v>
      </c>
      <c r="H10" s="72">
        <f>$G$5*$C$10</f>
        <v>0</v>
      </c>
      <c r="I10" s="2"/>
      <c r="J10" s="2"/>
      <c r="O10" s="20"/>
      <c r="P10" s="19"/>
    </row>
    <row r="11" spans="1:151" x14ac:dyDescent="0.2">
      <c r="B11" s="75" t="s">
        <v>42</v>
      </c>
      <c r="C11" s="225">
        <v>410</v>
      </c>
      <c r="D11" s="152" t="s">
        <v>25</v>
      </c>
      <c r="E11" s="94">
        <f>C11</f>
        <v>410</v>
      </c>
      <c r="F11" s="95">
        <f>C11</f>
        <v>410</v>
      </c>
      <c r="G11" s="96">
        <f>C11</f>
        <v>410</v>
      </c>
      <c r="H11" s="97">
        <f>C11</f>
        <v>410</v>
      </c>
      <c r="I11" s="2"/>
      <c r="J11" s="2"/>
    </row>
    <row r="12" spans="1:151" x14ac:dyDescent="0.2">
      <c r="B12" s="75" t="s">
        <v>65</v>
      </c>
      <c r="C12" s="152">
        <v>1060</v>
      </c>
      <c r="D12" s="152" t="s">
        <v>25</v>
      </c>
      <c r="E12" s="94">
        <f>C12</f>
        <v>1060</v>
      </c>
      <c r="F12" s="95">
        <f>C12</f>
        <v>1060</v>
      </c>
      <c r="G12" s="209">
        <f>C12</f>
        <v>1060</v>
      </c>
      <c r="H12" s="210">
        <f>C12</f>
        <v>1060</v>
      </c>
      <c r="I12" s="2"/>
      <c r="J12" s="2"/>
    </row>
    <row r="13" spans="1:151" x14ac:dyDescent="0.2">
      <c r="B13" s="73" t="s">
        <v>23</v>
      </c>
      <c r="C13" s="144">
        <f>DropDown!C18</f>
        <v>0.6</v>
      </c>
      <c r="D13" s="165" t="s">
        <v>49</v>
      </c>
      <c r="E13" s="69">
        <f>C13*F5</f>
        <v>18.600000000000001</v>
      </c>
      <c r="F13" s="70">
        <f>C13*F5</f>
        <v>18.600000000000001</v>
      </c>
      <c r="G13" s="71">
        <f>C13*F5</f>
        <v>18.600000000000001</v>
      </c>
      <c r="H13" s="72">
        <f>C13*F5</f>
        <v>18.600000000000001</v>
      </c>
    </row>
    <row r="14" spans="1:151" x14ac:dyDescent="0.2">
      <c r="B14" s="74" t="s">
        <v>53</v>
      </c>
      <c r="C14" s="226">
        <v>6.4</v>
      </c>
      <c r="D14" s="165" t="s">
        <v>49</v>
      </c>
      <c r="E14" s="69">
        <f>IF($F$5&lt;500,$F$5*$C$14,500*$C$14)</f>
        <v>198.4</v>
      </c>
      <c r="F14" s="70">
        <f>IF($F$5&lt;500,$F$5*$C$14,500*$C$14)</f>
        <v>198.4</v>
      </c>
      <c r="G14" s="71">
        <f>IF($F$5&lt;500,$F$5*$C$14,500*$C$14)</f>
        <v>198.4</v>
      </c>
      <c r="H14" s="72">
        <f>IF($F$5&lt;500,$F$5*$C$14,500*$C$14)</f>
        <v>198.4</v>
      </c>
      <c r="I14" s="248" t="str">
        <f>DropDown!E31</f>
        <v>www.auma.de/en/</v>
      </c>
      <c r="J14" s="249"/>
    </row>
    <row r="15" spans="1:151" ht="14.25" customHeight="1" x14ac:dyDescent="0.2">
      <c r="B15" s="61" t="s">
        <v>26</v>
      </c>
      <c r="C15" s="216"/>
      <c r="D15" s="173"/>
      <c r="E15" s="211">
        <f>E9+E10+E11+E12+E13+E14</f>
        <v>14213</v>
      </c>
      <c r="F15" s="213">
        <f t="shared" ref="F15" si="0">F9+F10+F11+F12+F13+F14</f>
        <v>14241</v>
      </c>
      <c r="G15" s="214">
        <f>G9+G10+G11+G12+G13+G14</f>
        <v>14279</v>
      </c>
      <c r="H15" s="215">
        <f>H9+H10+H11+H12+H13+H14</f>
        <v>14306</v>
      </c>
      <c r="I15" s="2"/>
      <c r="J15" s="2"/>
    </row>
    <row r="16" spans="1:151" x14ac:dyDescent="0.2">
      <c r="B16" s="62" t="s">
        <v>6</v>
      </c>
      <c r="C16" s="169">
        <f>H5</f>
        <v>0</v>
      </c>
      <c r="D16" s="152" t="s">
        <v>24</v>
      </c>
      <c r="E16" s="36">
        <f>IF($C$16="-choose-",0,E15*$C$16)</f>
        <v>0</v>
      </c>
      <c r="F16" s="33">
        <f>IF($C$16="-choose-",0,F15*$C$16)</f>
        <v>0</v>
      </c>
      <c r="G16" s="34">
        <f>IF($C$16="-choose-",0,G15*$C$16)</f>
        <v>0</v>
      </c>
      <c r="H16" s="35">
        <f>IF($C$16="-choose-",0,H15*$C$16)</f>
        <v>0</v>
      </c>
      <c r="I16" s="2"/>
      <c r="J16" s="2"/>
    </row>
    <row r="17" spans="1:152" ht="12.75" customHeight="1" thickBot="1" x14ac:dyDescent="0.25">
      <c r="B17" s="56" t="s">
        <v>7</v>
      </c>
      <c r="C17" s="175"/>
      <c r="D17" s="176"/>
      <c r="E17" s="37">
        <f>E15+E16</f>
        <v>14213</v>
      </c>
      <c r="F17" s="38">
        <f>F15+F16</f>
        <v>14241</v>
      </c>
      <c r="G17" s="39">
        <f>G15+G16</f>
        <v>14279</v>
      </c>
      <c r="H17" s="40">
        <f>H15+H16</f>
        <v>14306</v>
      </c>
      <c r="I17" s="2"/>
      <c r="J17" s="2"/>
    </row>
    <row r="18" spans="1:152" ht="12.75" customHeight="1" thickTop="1" x14ac:dyDescent="0.2">
      <c r="B18" s="30"/>
      <c r="C18" s="217"/>
      <c r="D18" s="218"/>
      <c r="E18" s="41"/>
      <c r="F18" s="42"/>
      <c r="G18" s="42"/>
      <c r="H18" s="42"/>
      <c r="I18" s="2"/>
      <c r="J18" s="2"/>
    </row>
    <row r="19" spans="1:152" ht="12.75" customHeight="1" x14ac:dyDescent="0.2">
      <c r="B19" s="30"/>
      <c r="C19" s="217"/>
      <c r="D19" s="218"/>
      <c r="E19" s="41"/>
      <c r="F19" s="42"/>
      <c r="G19" s="42"/>
      <c r="H19" s="42"/>
      <c r="I19" s="2"/>
      <c r="J19" s="2"/>
    </row>
    <row r="20" spans="1:152" ht="13.5" customHeight="1" x14ac:dyDescent="0.2">
      <c r="B20" s="60" t="s">
        <v>52</v>
      </c>
      <c r="C20" s="217"/>
      <c r="D20" s="218"/>
      <c r="E20" s="41"/>
      <c r="F20" s="41"/>
      <c r="G20" s="41"/>
      <c r="H20" s="41"/>
      <c r="I20" s="2"/>
      <c r="J20" s="2"/>
    </row>
    <row r="21" spans="1:152" ht="56.25" x14ac:dyDescent="0.2">
      <c r="B21" s="227" t="s">
        <v>96</v>
      </c>
      <c r="C21" s="219"/>
      <c r="D21" s="220"/>
      <c r="E21" s="41"/>
      <c r="F21" s="41"/>
      <c r="G21" s="41"/>
      <c r="H21" s="41"/>
      <c r="I21" s="249" t="str">
        <f>DropDown!E32</f>
        <v>more complete rental stands: www.standconfigurator.com</v>
      </c>
      <c r="J21" s="249"/>
    </row>
    <row r="22" spans="1:152" x14ac:dyDescent="0.2">
      <c r="B22" s="31" t="s">
        <v>78</v>
      </c>
      <c r="C22" s="223">
        <v>219</v>
      </c>
      <c r="D22" s="152" t="s">
        <v>49</v>
      </c>
      <c r="E22" s="263">
        <f>IF(F5&lt;15,15*C22,C22*F5)</f>
        <v>6789</v>
      </c>
      <c r="F22" s="264"/>
      <c r="G22" s="264"/>
      <c r="H22" s="265"/>
      <c r="I22" s="2"/>
      <c r="J22" s="2"/>
    </row>
    <row r="23" spans="1:152" x14ac:dyDescent="0.2">
      <c r="B23" s="58" t="s">
        <v>6</v>
      </c>
      <c r="C23" s="188">
        <f>H5</f>
        <v>0</v>
      </c>
      <c r="D23" s="152" t="s">
        <v>24</v>
      </c>
      <c r="E23" s="266">
        <f>IF($C$23="-choose-",0,E22*C23)</f>
        <v>0</v>
      </c>
      <c r="F23" s="267"/>
      <c r="G23" s="267"/>
      <c r="H23" s="268"/>
      <c r="I23" s="2"/>
      <c r="J23" s="2"/>
    </row>
    <row r="24" spans="1:152" ht="13.5" thickBot="1" x14ac:dyDescent="0.25">
      <c r="B24" s="55" t="s">
        <v>8</v>
      </c>
      <c r="C24" s="190"/>
      <c r="D24" s="191"/>
      <c r="E24" s="43">
        <f>E17+E22+E23</f>
        <v>21002</v>
      </c>
      <c r="F24" s="38">
        <f>F17+E22+E23</f>
        <v>21030</v>
      </c>
      <c r="G24" s="39">
        <f>G17+E22+E23</f>
        <v>21068</v>
      </c>
      <c r="H24" s="40">
        <f>H17+E22+E23</f>
        <v>21095</v>
      </c>
      <c r="I24" s="2"/>
      <c r="J24" s="2"/>
    </row>
    <row r="25" spans="1:152" ht="13.5" thickTop="1" x14ac:dyDescent="0.2">
      <c r="B25" s="31"/>
      <c r="C25" s="186"/>
      <c r="D25" s="221"/>
      <c r="E25" s="44"/>
      <c r="F25" s="44"/>
      <c r="G25" s="44"/>
      <c r="H25" s="44"/>
      <c r="I25" s="2"/>
      <c r="J25" s="2"/>
    </row>
    <row r="26" spans="1:152" x14ac:dyDescent="0.2">
      <c r="B26" s="31" t="s">
        <v>81</v>
      </c>
      <c r="C26" s="186">
        <f>DropDown!C26</f>
        <v>199</v>
      </c>
      <c r="D26" s="152" t="s">
        <v>49</v>
      </c>
      <c r="E26" s="266">
        <f>IF(F5&lt;9,9*C26,C26*F5)</f>
        <v>6169</v>
      </c>
      <c r="F26" s="267"/>
      <c r="G26" s="267"/>
      <c r="H26" s="268"/>
      <c r="I26" s="2"/>
      <c r="J26" s="2"/>
    </row>
    <row r="27" spans="1:152" x14ac:dyDescent="0.2">
      <c r="B27" s="59" t="s">
        <v>6</v>
      </c>
      <c r="C27" s="188">
        <f>H5</f>
        <v>0</v>
      </c>
      <c r="D27" s="152" t="s">
        <v>24</v>
      </c>
      <c r="E27" s="266">
        <f>IF($C$27="-choose-",0,E26*C27)</f>
        <v>0</v>
      </c>
      <c r="F27" s="267"/>
      <c r="G27" s="267"/>
      <c r="H27" s="268"/>
      <c r="I27" s="2"/>
      <c r="J27" s="2"/>
    </row>
    <row r="28" spans="1:152" ht="13.5" thickBot="1" x14ac:dyDescent="0.25">
      <c r="B28" s="57" t="s">
        <v>8</v>
      </c>
      <c r="C28" s="190"/>
      <c r="D28" s="191"/>
      <c r="E28" s="43">
        <f>E17+E26+E27</f>
        <v>20382</v>
      </c>
      <c r="F28" s="38">
        <f>F17+E26+E27</f>
        <v>20410</v>
      </c>
      <c r="G28" s="39">
        <f>G17+E26+E27</f>
        <v>20448</v>
      </c>
      <c r="H28" s="40">
        <f>H17+E26+E27</f>
        <v>20475</v>
      </c>
      <c r="I28" s="2"/>
      <c r="J28" s="2"/>
    </row>
    <row r="29" spans="1:152" ht="13.5" thickTop="1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1:152" ht="15" customHeight="1" x14ac:dyDescent="0.2">
      <c r="B30" s="89" t="s">
        <v>97</v>
      </c>
      <c r="C30" s="1"/>
      <c r="D30" s="1"/>
      <c r="E30" s="1"/>
      <c r="F30" s="1"/>
      <c r="G30" s="1"/>
      <c r="H30" s="1"/>
      <c r="I30" s="1"/>
      <c r="J30" s="1"/>
      <c r="K30" s="1"/>
      <c r="L30" s="7"/>
      <c r="AG30" s="16"/>
      <c r="AH30" s="16"/>
      <c r="BY30" s="17"/>
      <c r="BZ30" s="17"/>
      <c r="EU30" s="14"/>
      <c r="EV30" s="14"/>
    </row>
    <row r="31" spans="1:152" ht="9.75" customHeight="1" x14ac:dyDescent="0.2">
      <c r="B31" s="4"/>
      <c r="C31" s="4"/>
      <c r="D31" s="4"/>
      <c r="E31" s="4"/>
      <c r="F31" s="4"/>
      <c r="G31" s="4"/>
      <c r="H31" s="4"/>
      <c r="I31" s="4"/>
      <c r="J31" s="4"/>
    </row>
    <row r="32" spans="1:152" s="6" customFormat="1" hidden="1" x14ac:dyDescent="0.2">
      <c r="A32" s="5"/>
      <c r="B32" s="5">
        <v>0</v>
      </c>
      <c r="C32" s="5"/>
      <c r="D32" s="5"/>
      <c r="E32" s="5"/>
      <c r="F32" s="5"/>
      <c r="G32" s="5"/>
      <c r="H32" s="5"/>
      <c r="I32" s="5"/>
      <c r="J32" s="5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</row>
    <row r="33" spans="1:150" s="6" customFormat="1" hidden="1" x14ac:dyDescent="0.2">
      <c r="A33" s="5"/>
      <c r="B33" s="5">
        <v>6</v>
      </c>
      <c r="C33" s="5"/>
      <c r="D33" s="5"/>
      <c r="E33" s="5"/>
      <c r="F33" s="5"/>
      <c r="G33" s="5"/>
      <c r="H33" s="5"/>
      <c r="I33" s="5"/>
      <c r="J33" s="5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</row>
    <row r="34" spans="1:150" hidden="1" x14ac:dyDescent="0.2">
      <c r="B34" s="4"/>
      <c r="C34" s="4"/>
      <c r="D34" s="4"/>
      <c r="E34" s="4"/>
      <c r="F34" s="4"/>
      <c r="G34" s="4"/>
      <c r="H34" s="4"/>
      <c r="I34" s="4"/>
      <c r="J34" s="4"/>
    </row>
    <row r="35" spans="1:150" s="17" customForma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150" s="17" customForma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150" s="17" customForma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150" s="17" customForma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150" s="17" customForma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150" s="17" customForma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150" s="17" customForma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150" s="17" customForma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150" s="17" customForma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150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50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50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50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50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</row>
    <row r="52" spans="1:10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</row>
    <row r="55" spans="1:10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</row>
    <row r="58" spans="1:10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</row>
    <row r="59" spans="1:10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</row>
    <row r="60" spans="1:10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</row>
    <row r="61" spans="1:10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</row>
    <row r="62" spans="1:10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</row>
    <row r="64" spans="1:10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</row>
    <row r="65" spans="1:76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</row>
    <row r="66" spans="1:76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76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76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76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76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76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76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76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76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76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76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76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76" s="13" customFormat="1" x14ac:dyDescent="0.2"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</row>
    <row r="79" spans="1:76" s="13" customFormat="1" x14ac:dyDescent="0.2"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</row>
    <row r="80" spans="1:76" s="13" customFormat="1" x14ac:dyDescent="0.2"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</row>
    <row r="81" spans="11:76" s="13" customFormat="1" x14ac:dyDescent="0.2"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</row>
    <row r="82" spans="11:76" s="13" customFormat="1" x14ac:dyDescent="0.2"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</row>
    <row r="83" spans="11:76" s="13" customFormat="1" x14ac:dyDescent="0.2"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</row>
    <row r="84" spans="11:76" s="13" customFormat="1" x14ac:dyDescent="0.2"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</row>
    <row r="85" spans="11:76" s="13" customFormat="1" x14ac:dyDescent="0.2"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</row>
    <row r="86" spans="11:76" s="13" customFormat="1" x14ac:dyDescent="0.2"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</row>
    <row r="87" spans="11:76" s="13" customFormat="1" x14ac:dyDescent="0.2"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</row>
    <row r="88" spans="11:76" s="13" customFormat="1" x14ac:dyDescent="0.2"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</row>
    <row r="89" spans="11:76" s="13" customFormat="1" x14ac:dyDescent="0.2"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</row>
    <row r="90" spans="11:76" s="13" customFormat="1" x14ac:dyDescent="0.2"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</row>
    <row r="91" spans="11:76" s="13" customFormat="1" x14ac:dyDescent="0.2"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</row>
    <row r="92" spans="11:76" s="13" customFormat="1" x14ac:dyDescent="0.2"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</row>
    <row r="93" spans="11:76" s="13" customFormat="1" x14ac:dyDescent="0.2"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</row>
    <row r="94" spans="11:76" s="13" customFormat="1" x14ac:dyDescent="0.2"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</row>
    <row r="95" spans="11:76" s="13" customFormat="1" x14ac:dyDescent="0.2"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</row>
    <row r="96" spans="11:76" s="13" customFormat="1" x14ac:dyDescent="0.2"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</row>
    <row r="97" spans="11:76" s="13" customFormat="1" x14ac:dyDescent="0.2"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</row>
    <row r="98" spans="11:76" s="13" customFormat="1" x14ac:dyDescent="0.2"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</row>
    <row r="99" spans="11:76" s="13" customFormat="1" x14ac:dyDescent="0.2"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</row>
    <row r="100" spans="11:76" s="13" customFormat="1" x14ac:dyDescent="0.2"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</row>
    <row r="101" spans="11:76" s="13" customFormat="1" x14ac:dyDescent="0.2"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</row>
    <row r="102" spans="11:76" s="13" customFormat="1" x14ac:dyDescent="0.2"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</row>
    <row r="103" spans="11:76" s="13" customFormat="1" x14ac:dyDescent="0.2"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</row>
    <row r="104" spans="11:76" s="13" customFormat="1" x14ac:dyDescent="0.2"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</row>
    <row r="105" spans="11:76" s="13" customFormat="1" x14ac:dyDescent="0.2"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</row>
    <row r="106" spans="11:76" s="13" customFormat="1" x14ac:dyDescent="0.2"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</row>
    <row r="107" spans="11:76" s="13" customFormat="1" x14ac:dyDescent="0.2"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</row>
    <row r="108" spans="11:76" s="13" customFormat="1" x14ac:dyDescent="0.2"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</row>
    <row r="109" spans="11:76" s="13" customFormat="1" x14ac:dyDescent="0.2"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</row>
    <row r="110" spans="11:76" s="13" customFormat="1" x14ac:dyDescent="0.2"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</row>
    <row r="111" spans="11:76" s="13" customFormat="1" x14ac:dyDescent="0.2"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</row>
    <row r="112" spans="11:76" s="13" customFormat="1" x14ac:dyDescent="0.2"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</row>
    <row r="113" spans="11:76" s="13" customFormat="1" x14ac:dyDescent="0.2"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</row>
    <row r="114" spans="11:76" s="13" customFormat="1" x14ac:dyDescent="0.2"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</row>
    <row r="115" spans="11:76" s="13" customFormat="1" x14ac:dyDescent="0.2"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</row>
    <row r="116" spans="11:76" s="13" customFormat="1" x14ac:dyDescent="0.2"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</row>
    <row r="117" spans="11:76" s="13" customFormat="1" x14ac:dyDescent="0.2"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</row>
    <row r="118" spans="11:76" s="13" customFormat="1" x14ac:dyDescent="0.2"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</row>
    <row r="119" spans="11:76" s="13" customFormat="1" x14ac:dyDescent="0.2"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</row>
    <row r="120" spans="11:76" s="13" customFormat="1" x14ac:dyDescent="0.2"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</row>
    <row r="121" spans="11:76" s="13" customFormat="1" x14ac:dyDescent="0.2"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</row>
    <row r="122" spans="11:76" s="13" customFormat="1" x14ac:dyDescent="0.2"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</row>
    <row r="123" spans="11:76" s="13" customFormat="1" x14ac:dyDescent="0.2"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</row>
    <row r="124" spans="11:76" s="13" customFormat="1" x14ac:dyDescent="0.2"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</row>
    <row r="125" spans="11:76" s="13" customFormat="1" x14ac:dyDescent="0.2"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</row>
    <row r="126" spans="11:76" s="13" customFormat="1" x14ac:dyDescent="0.2"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</row>
    <row r="127" spans="11:76" s="13" customFormat="1" x14ac:dyDescent="0.2"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</row>
    <row r="128" spans="11:76" s="13" customFormat="1" x14ac:dyDescent="0.2"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</row>
    <row r="129" spans="11:76" s="13" customFormat="1" x14ac:dyDescent="0.2"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</row>
    <row r="130" spans="11:76" s="13" customFormat="1" x14ac:dyDescent="0.2"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</row>
    <row r="131" spans="11:76" s="13" customFormat="1" x14ac:dyDescent="0.2"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</row>
    <row r="132" spans="11:76" s="13" customFormat="1" x14ac:dyDescent="0.2"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</row>
    <row r="133" spans="11:76" s="13" customFormat="1" x14ac:dyDescent="0.2"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</row>
    <row r="134" spans="11:76" s="13" customFormat="1" x14ac:dyDescent="0.2"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</row>
    <row r="135" spans="11:76" s="13" customFormat="1" x14ac:dyDescent="0.2"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</row>
    <row r="136" spans="11:76" s="13" customFormat="1" x14ac:dyDescent="0.2"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</row>
    <row r="137" spans="11:76" s="13" customFormat="1" x14ac:dyDescent="0.2"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</row>
    <row r="138" spans="11:76" s="13" customFormat="1" x14ac:dyDescent="0.2"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</row>
    <row r="139" spans="11:76" s="13" customFormat="1" x14ac:dyDescent="0.2"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</row>
    <row r="140" spans="11:76" s="13" customFormat="1" x14ac:dyDescent="0.2"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</row>
    <row r="141" spans="11:76" s="13" customFormat="1" x14ac:dyDescent="0.2"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</row>
    <row r="142" spans="11:76" s="13" customFormat="1" x14ac:dyDescent="0.2"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</row>
    <row r="143" spans="11:76" s="13" customFormat="1" x14ac:dyDescent="0.2"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</row>
    <row r="144" spans="11:76" s="13" customFormat="1" x14ac:dyDescent="0.2"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</row>
    <row r="145" spans="11:76" s="13" customFormat="1" x14ac:dyDescent="0.2"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</row>
    <row r="146" spans="11:76" s="13" customFormat="1" x14ac:dyDescent="0.2"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</row>
    <row r="147" spans="11:76" s="13" customFormat="1" x14ac:dyDescent="0.2"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</row>
    <row r="148" spans="11:76" s="13" customFormat="1" x14ac:dyDescent="0.2"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</row>
    <row r="149" spans="11:76" s="13" customFormat="1" x14ac:dyDescent="0.2"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</row>
    <row r="150" spans="11:76" s="13" customFormat="1" x14ac:dyDescent="0.2"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</row>
    <row r="151" spans="11:76" s="13" customFormat="1" x14ac:dyDescent="0.2"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</row>
    <row r="152" spans="11:76" s="13" customFormat="1" x14ac:dyDescent="0.2"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</row>
    <row r="153" spans="11:76" s="13" customFormat="1" x14ac:dyDescent="0.2"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</row>
    <row r="154" spans="11:76" s="13" customFormat="1" x14ac:dyDescent="0.2"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</row>
    <row r="155" spans="11:76" s="13" customFormat="1" x14ac:dyDescent="0.2"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</row>
    <row r="156" spans="11:76" s="13" customFormat="1" x14ac:dyDescent="0.2"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</row>
    <row r="157" spans="11:76" s="13" customFormat="1" x14ac:dyDescent="0.2"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</row>
    <row r="158" spans="11:76" s="13" customFormat="1" x14ac:dyDescent="0.2"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</row>
    <row r="159" spans="11:76" s="13" customFormat="1" x14ac:dyDescent="0.2"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</row>
    <row r="160" spans="11:76" s="13" customFormat="1" x14ac:dyDescent="0.2"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</row>
    <row r="161" spans="11:76" s="13" customFormat="1" x14ac:dyDescent="0.2"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</row>
    <row r="162" spans="11:76" s="13" customFormat="1" x14ac:dyDescent="0.2"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</row>
    <row r="163" spans="11:76" s="13" customFormat="1" x14ac:dyDescent="0.2"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</row>
    <row r="164" spans="11:76" s="13" customFormat="1" x14ac:dyDescent="0.2"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</row>
    <row r="165" spans="11:76" s="13" customFormat="1" x14ac:dyDescent="0.2"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</row>
    <row r="166" spans="11:76" s="13" customFormat="1" x14ac:dyDescent="0.2"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</row>
    <row r="167" spans="11:76" s="13" customFormat="1" x14ac:dyDescent="0.2"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</row>
    <row r="168" spans="11:76" s="13" customFormat="1" x14ac:dyDescent="0.2"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</row>
    <row r="169" spans="11:76" s="13" customFormat="1" x14ac:dyDescent="0.2"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</row>
    <row r="170" spans="11:76" s="13" customFormat="1" x14ac:dyDescent="0.2"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</row>
    <row r="171" spans="11:76" s="13" customFormat="1" x14ac:dyDescent="0.2"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</row>
    <row r="172" spans="11:76" s="13" customFormat="1" x14ac:dyDescent="0.2"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</row>
    <row r="173" spans="11:76" s="13" customFormat="1" x14ac:dyDescent="0.2"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</row>
    <row r="174" spans="11:76" s="13" customFormat="1" x14ac:dyDescent="0.2"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</row>
    <row r="175" spans="11:76" s="13" customFormat="1" x14ac:dyDescent="0.2"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</row>
    <row r="176" spans="11:76" s="13" customFormat="1" x14ac:dyDescent="0.2"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</row>
    <row r="177" spans="11:76" s="13" customFormat="1" x14ac:dyDescent="0.2"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</row>
    <row r="178" spans="11:76" s="13" customFormat="1" x14ac:dyDescent="0.2"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</row>
    <row r="179" spans="11:76" s="13" customFormat="1" x14ac:dyDescent="0.2"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</row>
    <row r="180" spans="11:76" s="13" customFormat="1" x14ac:dyDescent="0.2"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</row>
    <row r="181" spans="11:76" s="13" customFormat="1" x14ac:dyDescent="0.2"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</row>
    <row r="182" spans="11:76" s="13" customFormat="1" x14ac:dyDescent="0.2"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</row>
    <row r="183" spans="11:76" s="13" customFormat="1" x14ac:dyDescent="0.2"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</row>
    <row r="184" spans="11:76" s="13" customFormat="1" x14ac:dyDescent="0.2"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</row>
    <row r="185" spans="11:76" s="13" customFormat="1" x14ac:dyDescent="0.2"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</row>
    <row r="186" spans="11:76" s="13" customFormat="1" x14ac:dyDescent="0.2"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</row>
    <row r="187" spans="11:76" s="13" customFormat="1" x14ac:dyDescent="0.2"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</row>
    <row r="188" spans="11:76" s="13" customFormat="1" x14ac:dyDescent="0.2"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</row>
    <row r="189" spans="11:76" s="13" customFormat="1" x14ac:dyDescent="0.2"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</row>
    <row r="190" spans="11:76" s="13" customFormat="1" x14ac:dyDescent="0.2"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</row>
    <row r="191" spans="11:76" s="13" customFormat="1" x14ac:dyDescent="0.2"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</row>
    <row r="192" spans="11:76" s="13" customFormat="1" x14ac:dyDescent="0.2"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</row>
    <row r="193" spans="11:76" s="13" customFormat="1" x14ac:dyDescent="0.2"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</row>
    <row r="194" spans="11:76" s="13" customFormat="1" x14ac:dyDescent="0.2"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</row>
    <row r="195" spans="11:76" s="13" customFormat="1" x14ac:dyDescent="0.2"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</row>
    <row r="196" spans="11:76" s="13" customFormat="1" x14ac:dyDescent="0.2"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</row>
    <row r="197" spans="11:76" s="13" customFormat="1" x14ac:dyDescent="0.2"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</row>
    <row r="198" spans="11:76" s="13" customFormat="1" x14ac:dyDescent="0.2"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</row>
    <row r="199" spans="11:76" s="13" customFormat="1" x14ac:dyDescent="0.2"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</row>
    <row r="200" spans="11:76" s="13" customFormat="1" x14ac:dyDescent="0.2"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</row>
    <row r="201" spans="11:76" s="13" customFormat="1" x14ac:dyDescent="0.2"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</row>
    <row r="202" spans="11:76" s="13" customFormat="1" x14ac:dyDescent="0.2"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</row>
    <row r="203" spans="11:76" s="13" customFormat="1" x14ac:dyDescent="0.2"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</row>
    <row r="204" spans="11:76" s="13" customFormat="1" x14ac:dyDescent="0.2"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</row>
    <row r="205" spans="11:76" s="13" customFormat="1" x14ac:dyDescent="0.2"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</row>
    <row r="206" spans="11:76" s="13" customFormat="1" x14ac:dyDescent="0.2"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</row>
    <row r="207" spans="11:76" s="13" customFormat="1" x14ac:dyDescent="0.2"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</row>
    <row r="208" spans="11:76" s="13" customFormat="1" x14ac:dyDescent="0.2"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</row>
    <row r="209" spans="11:76" s="13" customFormat="1" x14ac:dyDescent="0.2"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</row>
    <row r="210" spans="11:76" s="13" customFormat="1" x14ac:dyDescent="0.2"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</row>
    <row r="211" spans="11:76" s="13" customFormat="1" x14ac:dyDescent="0.2"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</row>
    <row r="212" spans="11:76" s="13" customFormat="1" x14ac:dyDescent="0.2"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</row>
    <row r="213" spans="11:76" s="13" customFormat="1" x14ac:dyDescent="0.2"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</row>
    <row r="214" spans="11:76" s="13" customFormat="1" x14ac:dyDescent="0.2"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</row>
    <row r="215" spans="11:76" s="13" customFormat="1" x14ac:dyDescent="0.2"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</row>
    <row r="216" spans="11:76" s="13" customFormat="1" x14ac:dyDescent="0.2"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</row>
    <row r="217" spans="11:76" s="13" customFormat="1" x14ac:dyDescent="0.2"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</row>
    <row r="218" spans="11:76" s="13" customFormat="1" x14ac:dyDescent="0.2"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</row>
    <row r="219" spans="11:76" s="13" customFormat="1" x14ac:dyDescent="0.2"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</row>
    <row r="220" spans="11:76" s="13" customFormat="1" x14ac:dyDescent="0.2"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</row>
    <row r="221" spans="11:76" s="13" customFormat="1" x14ac:dyDescent="0.2"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</row>
    <row r="222" spans="11:76" s="13" customFormat="1" x14ac:dyDescent="0.2"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</row>
    <row r="223" spans="11:76" s="13" customFormat="1" x14ac:dyDescent="0.2"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</row>
    <row r="224" spans="11:76" s="13" customFormat="1" x14ac:dyDescent="0.2"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</row>
    <row r="225" spans="11:76" s="13" customFormat="1" x14ac:dyDescent="0.2"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</row>
    <row r="226" spans="11:76" s="13" customFormat="1" x14ac:dyDescent="0.2"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</row>
    <row r="227" spans="11:76" s="13" customFormat="1" x14ac:dyDescent="0.2"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</row>
    <row r="228" spans="11:76" s="13" customFormat="1" x14ac:dyDescent="0.2"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</row>
    <row r="229" spans="11:76" s="13" customFormat="1" x14ac:dyDescent="0.2"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</row>
    <row r="230" spans="11:76" s="13" customFormat="1" x14ac:dyDescent="0.2"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</row>
    <row r="231" spans="11:76" s="13" customFormat="1" x14ac:dyDescent="0.2"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</row>
    <row r="232" spans="11:76" s="13" customFormat="1" x14ac:dyDescent="0.2"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</row>
    <row r="233" spans="11:76" s="13" customFormat="1" x14ac:dyDescent="0.2"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</row>
    <row r="234" spans="11:76" s="13" customFormat="1" x14ac:dyDescent="0.2"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</row>
    <row r="235" spans="11:76" s="13" customFormat="1" x14ac:dyDescent="0.2"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</row>
    <row r="236" spans="11:76" s="13" customFormat="1" x14ac:dyDescent="0.2"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</row>
    <row r="237" spans="11:76" s="13" customFormat="1" x14ac:dyDescent="0.2"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</row>
    <row r="238" spans="11:76" s="13" customFormat="1" x14ac:dyDescent="0.2"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</row>
    <row r="239" spans="11:76" s="13" customFormat="1" x14ac:dyDescent="0.2"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</row>
    <row r="240" spans="11:76" s="13" customFormat="1" x14ac:dyDescent="0.2"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</row>
    <row r="241" spans="11:76" s="13" customFormat="1" x14ac:dyDescent="0.2"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</row>
    <row r="242" spans="11:76" s="13" customFormat="1" x14ac:dyDescent="0.2"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</row>
    <row r="243" spans="11:76" s="13" customFormat="1" x14ac:dyDescent="0.2"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</row>
    <row r="244" spans="11:76" s="13" customFormat="1" x14ac:dyDescent="0.2"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</row>
    <row r="245" spans="11:76" s="13" customFormat="1" x14ac:dyDescent="0.2"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</row>
    <row r="246" spans="11:76" s="13" customFormat="1" x14ac:dyDescent="0.2"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</row>
    <row r="247" spans="11:76" s="13" customFormat="1" x14ac:dyDescent="0.2"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</row>
    <row r="248" spans="11:76" s="13" customFormat="1" x14ac:dyDescent="0.2"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</row>
    <row r="249" spans="11:76" s="13" customFormat="1" x14ac:dyDescent="0.2"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</row>
    <row r="250" spans="11:76" s="13" customFormat="1" x14ac:dyDescent="0.2"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</row>
    <row r="251" spans="11:76" s="13" customFormat="1" x14ac:dyDescent="0.2"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</row>
    <row r="252" spans="11:76" s="13" customFormat="1" x14ac:dyDescent="0.2"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</row>
    <row r="253" spans="11:76" s="13" customFormat="1" x14ac:dyDescent="0.2"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</row>
    <row r="254" spans="11:76" s="13" customFormat="1" x14ac:dyDescent="0.2"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</row>
    <row r="255" spans="11:76" s="13" customFormat="1" x14ac:dyDescent="0.2"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</row>
    <row r="256" spans="11:76" s="13" customFormat="1" x14ac:dyDescent="0.2"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</row>
    <row r="257" spans="11:150" s="13" customFormat="1" x14ac:dyDescent="0.2"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</row>
    <row r="258" spans="11:150" s="13" customFormat="1" x14ac:dyDescent="0.2"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</row>
    <row r="259" spans="11:150" s="4" customFormat="1" x14ac:dyDescent="0.2"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</row>
    <row r="260" spans="11:150" s="4" customFormat="1" x14ac:dyDescent="0.2"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</row>
    <row r="261" spans="11:150" s="4" customFormat="1" x14ac:dyDescent="0.2"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</row>
    <row r="262" spans="11:150" s="4" customFormat="1" x14ac:dyDescent="0.2"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</row>
  </sheetData>
  <sheetProtection sheet="1" selectLockedCells="1"/>
  <protectedRanges>
    <protectedRange password="A1B8" sqref="F5:I5" name="Einträge"/>
  </protectedRanges>
  <dataConsolidate/>
  <customSheetViews>
    <customSheetView guid="{7591191C-1CA9-4972-9010-ACE08669645F}" showPageBreaks="1" showGridLines="0" fitToPage="1" printArea="1" hiddenRows="1" hiddenColumns="1">
      <selection activeCell="G7" sqref="G7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4" sqref="B24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2"/>
      <headerFooter alignWithMargins="0"/>
    </customSheetView>
    <customSheetView guid="{028D363B-29C8-43E5-828B-5B5C239ABCB7}" showPageBreaks="1" showGridLines="0" fitToPage="1" printArea="1" hiddenRows="1" hiddenColumns="1">
      <selection activeCell="H11" sqref="H11"/>
      <pageMargins left="0.43307086614173229" right="0.19685039370078741" top="0.39370078740157483" bottom="0.39370078740157483" header="0.27559055118110237" footer="0.6692913385826772"/>
      <printOptions verticalCentered="1"/>
      <pageSetup paperSize="9" scale="78" orientation="landscape" r:id="rId3"/>
      <headerFooter alignWithMargins="0"/>
    </customSheetView>
  </customSheetViews>
  <mergeCells count="13">
    <mergeCell ref="I21:J21"/>
    <mergeCell ref="E22:H22"/>
    <mergeCell ref="E23:H23"/>
    <mergeCell ref="E26:H26"/>
    <mergeCell ref="E27:H27"/>
    <mergeCell ref="I14:J14"/>
    <mergeCell ref="F2:J2"/>
    <mergeCell ref="C5:E5"/>
    <mergeCell ref="I7:J7"/>
    <mergeCell ref="F3:F4"/>
    <mergeCell ref="H3:I4"/>
    <mergeCell ref="H5:I5"/>
    <mergeCell ref="G3:G4"/>
  </mergeCells>
  <conditionalFormatting sqref="C8">
    <cfRule type="cellIs" dxfId="0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100-000000000000}">
      <formula1>6</formula1>
    </dataValidation>
  </dataValidations>
  <hyperlinks>
    <hyperlink ref="I14" r:id="rId4" display="www.auma.de" xr:uid="{00000000-0004-0000-0100-000000000000}"/>
    <hyperlink ref="I21" r:id="rId5" display="www.standkonfigurator.de" xr:uid="{00000000-0004-0000-0100-000001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4" orientation="landscape" r:id="rId6"/>
  <headerFooter alignWithMargins="0"/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  <pageSetUpPr fitToPage="1"/>
  </sheetPr>
  <dimension ref="A1:H36"/>
  <sheetViews>
    <sheetView workbookViewId="0">
      <selection activeCell="C25" sqref="C25"/>
    </sheetView>
  </sheetViews>
  <sheetFormatPr baseColWidth="10" defaultRowHeight="12.75" x14ac:dyDescent="0.2"/>
  <cols>
    <col min="1" max="1" width="32.42578125" bestFit="1" customWidth="1"/>
    <col min="2" max="2" width="10.7109375" bestFit="1" customWidth="1"/>
    <col min="3" max="3" width="47.7109375" bestFit="1" customWidth="1"/>
    <col min="4" max="4" width="9.7109375" bestFit="1" customWidth="1"/>
    <col min="5" max="5" width="50.42578125" style="49" bestFit="1" customWidth="1"/>
    <col min="6" max="6" width="38" customWidth="1"/>
  </cols>
  <sheetData>
    <row r="1" spans="1:8" x14ac:dyDescent="0.2">
      <c r="A1" s="47"/>
      <c r="B1" s="47"/>
      <c r="C1" s="47"/>
      <c r="D1" s="47"/>
      <c r="E1" s="48"/>
      <c r="F1" s="47"/>
      <c r="G1" s="47"/>
      <c r="H1" s="47"/>
    </row>
    <row r="2" spans="1:8" x14ac:dyDescent="0.2">
      <c r="A2" s="46"/>
      <c r="B2" s="32"/>
      <c r="C2" s="32"/>
      <c r="D2" s="54"/>
      <c r="E2" s="79"/>
    </row>
    <row r="3" spans="1:8" x14ac:dyDescent="0.2">
      <c r="B3" s="77"/>
      <c r="C3" s="78"/>
      <c r="D3" s="54"/>
      <c r="E3" s="80"/>
    </row>
    <row r="4" spans="1:8" ht="15" customHeight="1" x14ac:dyDescent="0.2">
      <c r="B4" s="77"/>
      <c r="C4" s="78"/>
      <c r="D4" s="54"/>
      <c r="E4" s="80"/>
    </row>
    <row r="5" spans="1:8" ht="15" customHeight="1" x14ac:dyDescent="0.2">
      <c r="B5" s="26"/>
      <c r="C5" s="64"/>
      <c r="D5" s="21"/>
    </row>
    <row r="6" spans="1:8" x14ac:dyDescent="0.2">
      <c r="B6" s="26"/>
      <c r="C6" s="81"/>
      <c r="D6" s="82"/>
      <c r="E6" s="81"/>
      <c r="F6" s="82"/>
    </row>
    <row r="7" spans="1:8" x14ac:dyDescent="0.2">
      <c r="B7" s="26"/>
      <c r="C7" s="83"/>
      <c r="D7" s="84"/>
      <c r="E7" s="85"/>
      <c r="F7" s="84"/>
    </row>
    <row r="8" spans="1:8" x14ac:dyDescent="0.2">
      <c r="C8" s="27"/>
      <c r="D8" s="27"/>
    </row>
    <row r="9" spans="1:8" x14ac:dyDescent="0.2">
      <c r="A9" s="17" t="s">
        <v>14</v>
      </c>
      <c r="B9" s="17"/>
      <c r="C9" s="50" t="s">
        <v>16</v>
      </c>
      <c r="D9" s="32"/>
      <c r="E9" s="212" t="s">
        <v>21</v>
      </c>
    </row>
    <row r="10" spans="1:8" x14ac:dyDescent="0.2">
      <c r="C10" s="138">
        <v>0</v>
      </c>
      <c r="D10" s="28"/>
      <c r="E10" s="139">
        <f>C10</f>
        <v>0</v>
      </c>
    </row>
    <row r="11" spans="1:8" x14ac:dyDescent="0.2">
      <c r="C11" s="138">
        <v>0.19</v>
      </c>
      <c r="D11" s="28"/>
      <c r="E11" s="139">
        <f>C11</f>
        <v>0.19</v>
      </c>
      <c r="F11" s="46" t="s">
        <v>87</v>
      </c>
    </row>
    <row r="12" spans="1:8" x14ac:dyDescent="0.2">
      <c r="B12" s="17"/>
      <c r="C12" s="135"/>
      <c r="D12" s="27"/>
      <c r="E12" s="137"/>
      <c r="F12" s="46" t="s">
        <v>88</v>
      </c>
    </row>
    <row r="13" spans="1:8" x14ac:dyDescent="0.2">
      <c r="A13" s="17" t="s">
        <v>13</v>
      </c>
      <c r="B13" s="17"/>
      <c r="C13" s="203">
        <v>256</v>
      </c>
      <c r="D13" s="29"/>
      <c r="E13" s="205">
        <f>C13</f>
        <v>256</v>
      </c>
      <c r="F13" s="46" t="s">
        <v>89</v>
      </c>
    </row>
    <row r="14" spans="1:8" x14ac:dyDescent="0.2">
      <c r="A14" s="17" t="s">
        <v>12</v>
      </c>
      <c r="B14" s="17"/>
      <c r="C14" s="203">
        <v>284</v>
      </c>
      <c r="D14" s="29"/>
      <c r="E14" s="205">
        <f>C14</f>
        <v>284</v>
      </c>
      <c r="F14" s="46" t="s">
        <v>90</v>
      </c>
    </row>
    <row r="15" spans="1:8" x14ac:dyDescent="0.2">
      <c r="A15" s="17" t="s">
        <v>11</v>
      </c>
      <c r="B15" s="17"/>
      <c r="C15" s="203">
        <v>322</v>
      </c>
      <c r="D15" s="29"/>
      <c r="E15" s="205">
        <f>C15</f>
        <v>322</v>
      </c>
    </row>
    <row r="16" spans="1:8" x14ac:dyDescent="0.2">
      <c r="A16" s="17" t="s">
        <v>10</v>
      </c>
      <c r="C16" s="203">
        <v>349</v>
      </c>
      <c r="D16" s="29"/>
      <c r="E16" s="205">
        <f>C16</f>
        <v>349</v>
      </c>
    </row>
    <row r="17" spans="1:5" x14ac:dyDescent="0.2">
      <c r="C17" s="135"/>
      <c r="D17" s="27"/>
      <c r="E17" s="206"/>
    </row>
    <row r="18" spans="1:5" x14ac:dyDescent="0.2">
      <c r="A18" s="46" t="s">
        <v>18</v>
      </c>
      <c r="C18" s="203">
        <v>0.6</v>
      </c>
      <c r="D18" s="29"/>
      <c r="E18" s="205">
        <f>C18</f>
        <v>0.6</v>
      </c>
    </row>
    <row r="19" spans="1:5" x14ac:dyDescent="0.2">
      <c r="A19" s="46"/>
      <c r="C19" s="204"/>
      <c r="D19" s="29"/>
      <c r="E19" s="205"/>
    </row>
    <row r="20" spans="1:5" x14ac:dyDescent="0.2">
      <c r="A20" s="46" t="s">
        <v>37</v>
      </c>
      <c r="C20" s="203">
        <v>6.4</v>
      </c>
      <c r="D20" s="29"/>
      <c r="E20" s="205">
        <f>C20</f>
        <v>6.4</v>
      </c>
    </row>
    <row r="21" spans="1:5" x14ac:dyDescent="0.2">
      <c r="B21" s="17"/>
      <c r="C21" s="136"/>
      <c r="D21" s="29"/>
      <c r="E21" s="206"/>
    </row>
    <row r="22" spans="1:5" x14ac:dyDescent="0.2">
      <c r="A22" s="46" t="s">
        <v>41</v>
      </c>
      <c r="B22" s="17"/>
      <c r="C22" s="203">
        <v>410</v>
      </c>
      <c r="D22" s="29"/>
      <c r="E22" s="205">
        <f>C22</f>
        <v>410</v>
      </c>
    </row>
    <row r="23" spans="1:5" x14ac:dyDescent="0.2">
      <c r="A23" s="46" t="s">
        <v>59</v>
      </c>
      <c r="B23" s="17"/>
      <c r="C23" s="203">
        <v>1060</v>
      </c>
      <c r="D23" s="29"/>
      <c r="E23" s="205">
        <f>C23</f>
        <v>1060</v>
      </c>
    </row>
    <row r="24" spans="1:5" x14ac:dyDescent="0.2">
      <c r="B24" s="17"/>
      <c r="C24" s="135"/>
      <c r="D24" s="86"/>
      <c r="E24" s="206"/>
    </row>
    <row r="25" spans="1:5" x14ac:dyDescent="0.2">
      <c r="A25" t="s">
        <v>76</v>
      </c>
      <c r="B25" s="17"/>
      <c r="C25" s="224">
        <v>219</v>
      </c>
      <c r="E25" s="205">
        <f>C25</f>
        <v>219</v>
      </c>
    </row>
    <row r="26" spans="1:5" x14ac:dyDescent="0.2">
      <c r="A26" t="s">
        <v>71</v>
      </c>
      <c r="B26" s="17"/>
      <c r="C26" s="203">
        <v>199</v>
      </c>
      <c r="D26" s="87"/>
      <c r="E26" s="205">
        <f>C26</f>
        <v>199</v>
      </c>
    </row>
    <row r="27" spans="1:5" x14ac:dyDescent="0.2">
      <c r="A27" t="s">
        <v>72</v>
      </c>
      <c r="C27" s="203">
        <v>239</v>
      </c>
      <c r="D27" s="87"/>
      <c r="E27" s="205">
        <f>C27</f>
        <v>239</v>
      </c>
    </row>
    <row r="28" spans="1:5" x14ac:dyDescent="0.2">
      <c r="C28" s="63"/>
      <c r="D28" s="29"/>
      <c r="E28" s="206"/>
    </row>
    <row r="29" spans="1:5" x14ac:dyDescent="0.2">
      <c r="B29" s="17"/>
      <c r="C29" s="27"/>
      <c r="D29" s="27"/>
    </row>
    <row r="30" spans="1:5" x14ac:dyDescent="0.2">
      <c r="A30" s="46" t="s">
        <v>38</v>
      </c>
      <c r="C30" s="52" t="s">
        <v>69</v>
      </c>
      <c r="D30" s="45"/>
      <c r="E30" s="51" t="s">
        <v>70</v>
      </c>
    </row>
    <row r="31" spans="1:5" x14ac:dyDescent="0.2">
      <c r="A31" s="46" t="s">
        <v>39</v>
      </c>
      <c r="C31" s="52" t="s">
        <v>2</v>
      </c>
      <c r="D31" s="45"/>
      <c r="E31" s="51" t="s">
        <v>20</v>
      </c>
    </row>
    <row r="32" spans="1:5" x14ac:dyDescent="0.2">
      <c r="A32" s="46" t="s">
        <v>40</v>
      </c>
      <c r="C32" s="52" t="s">
        <v>45</v>
      </c>
      <c r="D32" s="45"/>
      <c r="E32" s="51" t="s">
        <v>50</v>
      </c>
    </row>
    <row r="35" spans="1:5" x14ac:dyDescent="0.2">
      <c r="A35" s="17"/>
      <c r="C35" s="203" t="s">
        <v>61</v>
      </c>
      <c r="D35" s="32"/>
      <c r="E35" s="203" t="s">
        <v>63</v>
      </c>
    </row>
    <row r="36" spans="1:5" x14ac:dyDescent="0.2">
      <c r="C36" s="203" t="s">
        <v>62</v>
      </c>
      <c r="E36" s="203" t="s">
        <v>64</v>
      </c>
    </row>
  </sheetData>
  <sheetProtection selectLockedCells="1"/>
  <customSheetViews>
    <customSheetView guid="{7591191C-1CA9-4972-9010-ACE08669645F}" fitToPage="1" topLeftCell="B1">
      <selection activeCell="D26" sqref="D26"/>
      <pageMargins left="0.7" right="0.7" top="0.78740157499999996" bottom="0.78740157499999996" header="0.3" footer="0.3"/>
      <pageSetup paperSize="9" scale="70" orientation="landscape" r:id="rId1"/>
    </customSheetView>
    <customSheetView guid="{41CE2737-3F33-45D4-9A5B-FEF61FEC26BB}" fitToPage="1" topLeftCell="B4">
      <selection activeCell="F21" sqref="F21"/>
      <pageMargins left="0.7" right="0.7" top="0.78740157499999996" bottom="0.78740157499999996" header="0.3" footer="0.3"/>
      <pageSetup paperSize="9" scale="70" orientation="landscape" r:id="rId2"/>
    </customSheetView>
    <customSheetView guid="{028D363B-29C8-43E5-828B-5B5C239ABCB7}" fitToPage="1" topLeftCell="B1">
      <selection activeCell="C3" sqref="C3"/>
      <pageMargins left="0.7" right="0.7" top="0.78740157499999996" bottom="0.78740157499999996" header="0.3" footer="0.3"/>
      <pageSetup paperSize="9" scale="70" orientation="landscape" r:id="rId3"/>
    </customSheetView>
  </customSheetViews>
  <hyperlinks>
    <hyperlink ref="C30" r:id="rId4" xr:uid="{00000000-0004-0000-0200-000000000000}"/>
    <hyperlink ref="E30" r:id="rId5" xr:uid="{00000000-0004-0000-0200-000001000000}"/>
    <hyperlink ref="C31" r:id="rId6" xr:uid="{00000000-0004-0000-0200-000002000000}"/>
    <hyperlink ref="E31" r:id="rId7" xr:uid="{00000000-0004-0000-0200-000003000000}"/>
    <hyperlink ref="E32" r:id="rId8" display="www.standconfigurator.com" xr:uid="{00000000-0004-0000-0200-000004000000}"/>
    <hyperlink ref="C32" r:id="rId9" display="www.standkonfigurator.de" xr:uid="{00000000-0004-0000-0200-000005000000}"/>
  </hyperlinks>
  <pageMargins left="0.7" right="0.7" top="0.78740157499999996" bottom="0.78740157499999996" header="0.3" footer="0.3"/>
  <pageSetup paperSize="9" scale="70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54"/>
  <sheetViews>
    <sheetView workbookViewId="0">
      <selection activeCell="C2" sqref="C2"/>
    </sheetView>
  </sheetViews>
  <sheetFormatPr baseColWidth="10" defaultRowHeight="12.75" x14ac:dyDescent="0.2"/>
  <cols>
    <col min="1" max="2" width="40.42578125" customWidth="1"/>
    <col min="3" max="6" width="40.42578125" style="67" customWidth="1"/>
    <col min="7" max="32" width="11.42578125" style="67"/>
  </cols>
  <sheetData>
    <row r="1" spans="1:3" x14ac:dyDescent="0.2">
      <c r="A1" s="68" t="s">
        <v>34</v>
      </c>
      <c r="B1" s="68" t="s">
        <v>35</v>
      </c>
    </row>
    <row r="2" spans="1:3" ht="145.5" customHeight="1" x14ac:dyDescent="0.2">
      <c r="A2" s="67"/>
      <c r="B2" s="67"/>
    </row>
    <row r="3" spans="1:3" x14ac:dyDescent="0.2">
      <c r="A3" s="68" t="s">
        <v>28</v>
      </c>
      <c r="B3" s="68" t="s">
        <v>31</v>
      </c>
    </row>
    <row r="4" spans="1:3" ht="145.5" customHeight="1" x14ac:dyDescent="0.2">
      <c r="A4" s="67"/>
      <c r="B4" s="67"/>
    </row>
    <row r="5" spans="1:3" x14ac:dyDescent="0.2">
      <c r="A5" s="68" t="s">
        <v>29</v>
      </c>
      <c r="B5" s="68" t="s">
        <v>30</v>
      </c>
    </row>
    <row r="6" spans="1:3" ht="145.5" customHeight="1" x14ac:dyDescent="0.2">
      <c r="A6" s="67"/>
      <c r="B6" s="66"/>
      <c r="C6" s="66"/>
    </row>
    <row r="7" spans="1:3" x14ac:dyDescent="0.2">
      <c r="A7" s="68" t="s">
        <v>32</v>
      </c>
      <c r="B7" s="68" t="s">
        <v>33</v>
      </c>
    </row>
    <row r="8" spans="1:3" ht="145.5" customHeight="1" x14ac:dyDescent="0.2">
      <c r="A8" s="67"/>
      <c r="B8" s="67"/>
    </row>
    <row r="9" spans="1:3" s="67" customFormat="1" x14ac:dyDescent="0.2"/>
    <row r="10" spans="1:3" s="67" customFormat="1" x14ac:dyDescent="0.2"/>
    <row r="11" spans="1:3" s="67" customFormat="1" x14ac:dyDescent="0.2"/>
    <row r="12" spans="1:3" s="67" customFormat="1" x14ac:dyDescent="0.2"/>
    <row r="13" spans="1:3" s="67" customFormat="1" x14ac:dyDescent="0.2"/>
    <row r="14" spans="1:3" s="67" customFormat="1" x14ac:dyDescent="0.2"/>
    <row r="15" spans="1:3" s="67" customFormat="1" x14ac:dyDescent="0.2"/>
    <row r="16" spans="1:3" s="67" customFormat="1" x14ac:dyDescent="0.2"/>
    <row r="17" s="67" customFormat="1" x14ac:dyDescent="0.2"/>
    <row r="18" s="67" customFormat="1" x14ac:dyDescent="0.2"/>
    <row r="19" s="67" customFormat="1" x14ac:dyDescent="0.2"/>
    <row r="20" s="67" customFormat="1" x14ac:dyDescent="0.2"/>
    <row r="21" s="67" customFormat="1" x14ac:dyDescent="0.2"/>
    <row r="22" s="67" customFormat="1" x14ac:dyDescent="0.2"/>
    <row r="23" s="67" customFormat="1" x14ac:dyDescent="0.2"/>
    <row r="24" s="67" customFormat="1" x14ac:dyDescent="0.2"/>
    <row r="25" s="67" customFormat="1" x14ac:dyDescent="0.2"/>
    <row r="26" s="67" customFormat="1" x14ac:dyDescent="0.2"/>
    <row r="27" s="67" customFormat="1" x14ac:dyDescent="0.2"/>
    <row r="28" s="67" customFormat="1" x14ac:dyDescent="0.2"/>
    <row r="29" s="67" customFormat="1" x14ac:dyDescent="0.2"/>
    <row r="30" s="67" customFormat="1" x14ac:dyDescent="0.2"/>
    <row r="31" s="67" customFormat="1" x14ac:dyDescent="0.2"/>
    <row r="32" s="67" customFormat="1" x14ac:dyDescent="0.2"/>
    <row r="33" s="67" customFormat="1" x14ac:dyDescent="0.2"/>
    <row r="34" s="67" customFormat="1" x14ac:dyDescent="0.2"/>
    <row r="35" s="67" customFormat="1" x14ac:dyDescent="0.2"/>
    <row r="36" s="67" customFormat="1" x14ac:dyDescent="0.2"/>
    <row r="37" s="67" customFormat="1" x14ac:dyDescent="0.2"/>
    <row r="38" s="67" customFormat="1" x14ac:dyDescent="0.2"/>
    <row r="39" s="67" customFormat="1" x14ac:dyDescent="0.2"/>
    <row r="40" s="67" customFormat="1" x14ac:dyDescent="0.2"/>
    <row r="41" s="67" customFormat="1" x14ac:dyDescent="0.2"/>
    <row r="42" s="67" customFormat="1" x14ac:dyDescent="0.2"/>
    <row r="43" s="67" customFormat="1" x14ac:dyDescent="0.2"/>
    <row r="44" s="67" customFormat="1" x14ac:dyDescent="0.2"/>
    <row r="45" s="67" customFormat="1" x14ac:dyDescent="0.2"/>
    <row r="46" s="67" customFormat="1" x14ac:dyDescent="0.2"/>
    <row r="47" s="67" customFormat="1" x14ac:dyDescent="0.2"/>
    <row r="48" s="67" customFormat="1" x14ac:dyDescent="0.2"/>
    <row r="49" s="67" customFormat="1" x14ac:dyDescent="0.2"/>
    <row r="50" s="67" customFormat="1" x14ac:dyDescent="0.2"/>
    <row r="51" s="67" customFormat="1" x14ac:dyDescent="0.2"/>
    <row r="52" s="67" customFormat="1" x14ac:dyDescent="0.2"/>
    <row r="53" s="67" customFormat="1" x14ac:dyDescent="0.2"/>
    <row r="54" s="67" customFormat="1" x14ac:dyDescent="0.2"/>
    <row r="55" s="67" customFormat="1" x14ac:dyDescent="0.2"/>
    <row r="56" s="67" customFormat="1" x14ac:dyDescent="0.2"/>
    <row r="57" s="67" customFormat="1" x14ac:dyDescent="0.2"/>
    <row r="58" s="67" customFormat="1" x14ac:dyDescent="0.2"/>
    <row r="59" s="67" customFormat="1" x14ac:dyDescent="0.2"/>
    <row r="60" s="67" customFormat="1" x14ac:dyDescent="0.2"/>
    <row r="61" s="67" customFormat="1" x14ac:dyDescent="0.2"/>
    <row r="62" s="67" customFormat="1" x14ac:dyDescent="0.2"/>
    <row r="63" s="67" customFormat="1" x14ac:dyDescent="0.2"/>
    <row r="64" s="67" customFormat="1" x14ac:dyDescent="0.2"/>
    <row r="65" s="67" customFormat="1" x14ac:dyDescent="0.2"/>
    <row r="66" s="67" customFormat="1" x14ac:dyDescent="0.2"/>
    <row r="67" s="67" customFormat="1" x14ac:dyDescent="0.2"/>
    <row r="68" s="67" customFormat="1" x14ac:dyDescent="0.2"/>
    <row r="69" s="67" customFormat="1" x14ac:dyDescent="0.2"/>
    <row r="70" s="67" customFormat="1" x14ac:dyDescent="0.2"/>
    <row r="71" s="67" customFormat="1" x14ac:dyDescent="0.2"/>
    <row r="72" s="67" customFormat="1" x14ac:dyDescent="0.2"/>
    <row r="73" s="67" customFormat="1" x14ac:dyDescent="0.2"/>
    <row r="74" s="67" customFormat="1" x14ac:dyDescent="0.2"/>
    <row r="75" s="67" customFormat="1" x14ac:dyDescent="0.2"/>
    <row r="76" s="67" customFormat="1" x14ac:dyDescent="0.2"/>
    <row r="77" s="67" customFormat="1" x14ac:dyDescent="0.2"/>
    <row r="78" s="67" customFormat="1" x14ac:dyDescent="0.2"/>
    <row r="79" s="67" customFormat="1" x14ac:dyDescent="0.2"/>
    <row r="80" s="67" customFormat="1" x14ac:dyDescent="0.2"/>
    <row r="81" s="67" customFormat="1" x14ac:dyDescent="0.2"/>
    <row r="82" s="67" customFormat="1" x14ac:dyDescent="0.2"/>
    <row r="83" s="67" customFormat="1" x14ac:dyDescent="0.2"/>
    <row r="84" s="67" customFormat="1" x14ac:dyDescent="0.2"/>
    <row r="85" s="67" customFormat="1" x14ac:dyDescent="0.2"/>
    <row r="86" s="67" customFormat="1" x14ac:dyDescent="0.2"/>
    <row r="87" s="67" customFormat="1" x14ac:dyDescent="0.2"/>
    <row r="88" s="67" customFormat="1" x14ac:dyDescent="0.2"/>
    <row r="89" s="67" customFormat="1" x14ac:dyDescent="0.2"/>
    <row r="90" s="67" customFormat="1" x14ac:dyDescent="0.2"/>
    <row r="91" s="67" customFormat="1" x14ac:dyDescent="0.2"/>
    <row r="92" s="67" customFormat="1" x14ac:dyDescent="0.2"/>
    <row r="93" s="67" customFormat="1" x14ac:dyDescent="0.2"/>
    <row r="94" s="67" customFormat="1" x14ac:dyDescent="0.2"/>
    <row r="95" s="67" customFormat="1" x14ac:dyDescent="0.2"/>
    <row r="96" s="67" customFormat="1" x14ac:dyDescent="0.2"/>
    <row r="97" s="67" customFormat="1" x14ac:dyDescent="0.2"/>
    <row r="98" s="67" customFormat="1" x14ac:dyDescent="0.2"/>
    <row r="99" s="67" customFormat="1" x14ac:dyDescent="0.2"/>
    <row r="100" s="67" customFormat="1" x14ac:dyDescent="0.2"/>
    <row r="101" s="67" customFormat="1" x14ac:dyDescent="0.2"/>
    <row r="102" s="67" customFormat="1" x14ac:dyDescent="0.2"/>
    <row r="103" s="67" customFormat="1" x14ac:dyDescent="0.2"/>
    <row r="104" s="67" customFormat="1" x14ac:dyDescent="0.2"/>
    <row r="105" s="67" customFormat="1" x14ac:dyDescent="0.2"/>
    <row r="106" s="67" customFormat="1" x14ac:dyDescent="0.2"/>
    <row r="107" s="67" customFormat="1" x14ac:dyDescent="0.2"/>
    <row r="108" s="67" customFormat="1" x14ac:dyDescent="0.2"/>
    <row r="109" s="67" customFormat="1" x14ac:dyDescent="0.2"/>
    <row r="110" s="67" customFormat="1" x14ac:dyDescent="0.2"/>
    <row r="111" s="67" customFormat="1" x14ac:dyDescent="0.2"/>
    <row r="112" s="67" customFormat="1" x14ac:dyDescent="0.2"/>
    <row r="113" s="67" customFormat="1" x14ac:dyDescent="0.2"/>
    <row r="114" s="67" customFormat="1" x14ac:dyDescent="0.2"/>
    <row r="115" s="67" customFormat="1" x14ac:dyDescent="0.2"/>
    <row r="116" s="67" customFormat="1" x14ac:dyDescent="0.2"/>
    <row r="117" s="67" customFormat="1" x14ac:dyDescent="0.2"/>
    <row r="118" s="67" customFormat="1" x14ac:dyDescent="0.2"/>
    <row r="119" s="67" customFormat="1" x14ac:dyDescent="0.2"/>
    <row r="120" s="67" customFormat="1" x14ac:dyDescent="0.2"/>
    <row r="121" s="67" customFormat="1" x14ac:dyDescent="0.2"/>
    <row r="122" s="67" customFormat="1" x14ac:dyDescent="0.2"/>
    <row r="123" s="67" customFormat="1" x14ac:dyDescent="0.2"/>
    <row r="124" s="67" customFormat="1" x14ac:dyDescent="0.2"/>
    <row r="125" s="67" customFormat="1" x14ac:dyDescent="0.2"/>
    <row r="126" s="67" customFormat="1" x14ac:dyDescent="0.2"/>
    <row r="127" s="67" customFormat="1" x14ac:dyDescent="0.2"/>
    <row r="128" s="67" customFormat="1" x14ac:dyDescent="0.2"/>
    <row r="129" s="67" customFormat="1" x14ac:dyDescent="0.2"/>
    <row r="130" s="67" customFormat="1" x14ac:dyDescent="0.2"/>
    <row r="131" s="67" customFormat="1" x14ac:dyDescent="0.2"/>
    <row r="132" s="67" customFormat="1" x14ac:dyDescent="0.2"/>
    <row r="133" s="67" customFormat="1" x14ac:dyDescent="0.2"/>
    <row r="134" s="67" customFormat="1" x14ac:dyDescent="0.2"/>
    <row r="135" s="67" customFormat="1" x14ac:dyDescent="0.2"/>
    <row r="136" s="67" customFormat="1" x14ac:dyDescent="0.2"/>
    <row r="137" s="67" customFormat="1" x14ac:dyDescent="0.2"/>
    <row r="138" s="67" customFormat="1" x14ac:dyDescent="0.2"/>
    <row r="139" s="67" customFormat="1" x14ac:dyDescent="0.2"/>
    <row r="140" s="67" customFormat="1" x14ac:dyDescent="0.2"/>
    <row r="141" s="67" customFormat="1" x14ac:dyDescent="0.2"/>
    <row r="142" s="67" customFormat="1" x14ac:dyDescent="0.2"/>
    <row r="143" s="67" customFormat="1" x14ac:dyDescent="0.2"/>
    <row r="144" s="67" customFormat="1" x14ac:dyDescent="0.2"/>
    <row r="145" s="67" customFormat="1" x14ac:dyDescent="0.2"/>
    <row r="146" s="67" customFormat="1" x14ac:dyDescent="0.2"/>
    <row r="147" s="67" customFormat="1" x14ac:dyDescent="0.2"/>
    <row r="148" s="67" customFormat="1" x14ac:dyDescent="0.2"/>
    <row r="149" s="67" customFormat="1" x14ac:dyDescent="0.2"/>
    <row r="150" s="67" customFormat="1" x14ac:dyDescent="0.2"/>
    <row r="151" s="67" customFormat="1" x14ac:dyDescent="0.2"/>
    <row r="152" s="67" customFormat="1" x14ac:dyDescent="0.2"/>
    <row r="153" s="67" customFormat="1" x14ac:dyDescent="0.2"/>
    <row r="154" s="67" customFormat="1" x14ac:dyDescent="0.2"/>
  </sheetData>
  <customSheetViews>
    <customSheetView guid="{7591191C-1CA9-4972-9010-ACE08669645F}" fitToPage="1">
      <selection activeCell="C2" sqref="C2"/>
      <pageMargins left="0.7" right="0.7" top="0.78740157499999996" bottom="0.78740157499999996" header="0.3" footer="0.3"/>
      <pageSetup paperSize="9" scale="72" orientation="portrait" r:id="rId1"/>
    </customSheetView>
    <customSheetView guid="{41CE2737-3F33-45D4-9A5B-FEF61FEC26BB}" fitToPage="1">
      <selection activeCell="C2" sqref="C2"/>
      <pageMargins left="0.7" right="0.7" top="0.78740157499999996" bottom="0.78740157499999996" header="0.3" footer="0.3"/>
      <pageSetup paperSize="9" scale="72" orientation="portrait" r:id="rId2"/>
    </customSheetView>
    <customSheetView guid="{028D363B-29C8-43E5-828B-5B5C239ABCB7}" fitToPage="1">
      <selection activeCell="C2" sqref="C2"/>
      <pageMargins left="0.7" right="0.7" top="0.78740157499999996" bottom="0.78740157499999996" header="0.3" footer="0.3"/>
      <pageSetup paperSize="9" scale="72" orientation="portrait" r:id="rId3"/>
    </customSheetView>
  </customSheetViews>
  <pageMargins left="0.7" right="0.7" top="0.78740157499999996" bottom="0.78740157499999996" header="0.3" footer="0.3"/>
  <pageSetup paperSize="9" scale="72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f44c84-696f-4e4a-8a62-a31fa1b32b88" xsi:nil="true"/>
    <lcf76f155ced4ddcb4097134ff3c332f xmlns="c1cb86d2-201d-4674-a856-06338e710602">
      <Terms xmlns="http://schemas.microsoft.com/office/infopath/2007/PartnerControls"/>
    </lcf76f155ced4ddcb4097134ff3c332f>
    <E_x002d_Mail0 xmlns="c1cb86d2-201d-4674-a856-06338e710602" xsi:nil="true"/>
    <E_x002d_Mail xmlns="c1cb86d2-201d-4674-a856-06338e710602" xsi:nil="true"/>
    <From xmlns="c1cb86d2-201d-4674-a856-06338e710602" xsi:nil="true"/>
    <Inhalt xmlns="c1cb86d2-201d-4674-a856-06338e71060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D08A2A35BA2743878CF891F0364E88" ma:contentTypeVersion="20" ma:contentTypeDescription="Ein neues Dokument erstellen." ma:contentTypeScope="" ma:versionID="7a20b88cb2c1af28a4dfff821a78546d">
  <xsd:schema xmlns:xsd="http://www.w3.org/2001/XMLSchema" xmlns:xs="http://www.w3.org/2001/XMLSchema" xmlns:p="http://schemas.microsoft.com/office/2006/metadata/properties" xmlns:ns2="c1cb86d2-201d-4674-a856-06338e710602" xmlns:ns3="adf44c84-696f-4e4a-8a62-a31fa1b32b88" targetNamespace="http://schemas.microsoft.com/office/2006/metadata/properties" ma:root="true" ma:fieldsID="452f8504061deea8b0d6f439d1c19103" ns2:_="" ns3:_="">
    <xsd:import namespace="c1cb86d2-201d-4674-a856-06338e710602"/>
    <xsd:import namespace="adf44c84-696f-4e4a-8a62-a31fa1b32b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E_x002d_Mail" minOccurs="0"/>
                <xsd:element ref="ns2:Inhalt" minOccurs="0"/>
                <xsd:element ref="ns2:From" minOccurs="0"/>
                <xsd:element ref="ns2:E_x002d_Mail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b86d2-201d-4674-a856-06338e710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E_x002d_Mail" ma:index="24" nillable="true" ma:displayName="PersonalMessage" ma:format="Dropdown" ma:internalName="E_x002d_Mail">
      <xsd:simpleType>
        <xsd:restriction base="dms:Text">
          <xsd:maxLength value="255"/>
        </xsd:restriction>
      </xsd:simpleType>
    </xsd:element>
    <xsd:element name="Inhalt" ma:index="25" nillable="true" ma:displayName="PMContinued" ma:format="Dropdown" ma:internalName="Inhalt">
      <xsd:simpleType>
        <xsd:restriction base="dms:Text">
          <xsd:maxLength value="255"/>
        </xsd:restriction>
      </xsd:simpleType>
    </xsd:element>
    <xsd:element name="From" ma:index="26" nillable="true" ma:displayName="From" ma:format="Dropdown" ma:internalName="From">
      <xsd:simpleType>
        <xsd:restriction base="dms:Text">
          <xsd:maxLength value="255"/>
        </xsd:restriction>
      </xsd:simpleType>
    </xsd:element>
    <xsd:element name="E_x002d_Mail0" ma:index="27" nillable="true" ma:displayName="E-Mail" ma:format="Dropdown" ma:internalName="E_x002d_Mail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44c84-696f-4e4a-8a62-a31fa1b32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20c3d28-808c-4241-887d-1f71086785eb}" ma:internalName="TaxCatchAll" ma:showField="CatchAllData" ma:web="adf44c84-696f-4e4a-8a62-a31fa1b32b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E7178B-381B-4EE8-8664-3AF90391BA49}">
  <ds:schemaRefs>
    <ds:schemaRef ds:uri="http://schemas.microsoft.com/office/2006/metadata/properties"/>
    <ds:schemaRef ds:uri="http://schemas.microsoft.com/office/infopath/2007/PartnerControls"/>
    <ds:schemaRef ds:uri="adf44c84-696f-4e4a-8a62-a31fa1b32b88"/>
    <ds:schemaRef ds:uri="c1cb86d2-201d-4674-a856-06338e710602"/>
  </ds:schemaRefs>
</ds:datastoreItem>
</file>

<file path=customXml/itemProps2.xml><?xml version="1.0" encoding="utf-8"?>
<ds:datastoreItem xmlns:ds="http://schemas.openxmlformats.org/officeDocument/2006/customXml" ds:itemID="{343F120B-506B-402B-A8EA-9C928DF0E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b86d2-201d-4674-a856-06338e710602"/>
    <ds:schemaRef ds:uri="adf44c84-696f-4e4a-8a62-a31fa1b32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07F9E3-2AAB-49AC-9528-5C20168476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Deutsch</vt:lpstr>
      <vt:lpstr>English</vt:lpstr>
      <vt:lpstr>DropDown</vt:lpstr>
      <vt:lpstr>Vorlage Bilder Standbau</vt:lpstr>
      <vt:lpstr>Deutsch!Druckbereich</vt:lpstr>
      <vt:lpstr>English!Druckbereich</vt:lpstr>
    </vt:vector>
  </TitlesOfParts>
  <Company>NürnbergMesse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</dc:creator>
  <cp:lastModifiedBy>Christin Gmelch</cp:lastModifiedBy>
  <cp:lastPrinted>2025-07-23T09:56:25Z</cp:lastPrinted>
  <dcterms:created xsi:type="dcterms:W3CDTF">2010-12-14T14:22:40Z</dcterms:created>
  <dcterms:modified xsi:type="dcterms:W3CDTF">2025-09-01T12:29:26Z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0x0101002BD08A2A35BA2743878CF891F0364E88</vt:lpwstr>
  </property>
  <property fmtid="{D5CDD505-2E9C-101B-9397-08002B2CF9AE}" pid="3" name="MediaServiceImageTags">
    <vt:lpwstr/>
  </property>
</Properties>
</file>