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31.vwf.vwfs-ad\dfs\home\dkx4ib4\Desktop\"/>
    </mc:Choice>
  </mc:AlternateContent>
  <bookViews>
    <workbookView xWindow="0" yWindow="0" windowWidth="28800" windowHeight="11400"/>
  </bookViews>
  <sheets>
    <sheet name="Formuli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25" i="1" l="1"/>
  <c r="C19" i="1" l="1"/>
  <c r="C21" i="1" l="1"/>
  <c r="B20" i="1"/>
  <c r="C23" i="1"/>
  <c r="B22" i="1"/>
  <c r="C27" i="1"/>
  <c r="C33" i="1" s="1"/>
  <c r="B18" i="1"/>
  <c r="C17" i="1"/>
  <c r="C26" i="1" s="1"/>
  <c r="B14" i="1"/>
  <c r="C15" i="1" s="1"/>
  <c r="C31" i="1" s="1"/>
  <c r="D12" i="1"/>
  <c r="C28" i="1" l="1"/>
  <c r="C34" i="1" s="1"/>
  <c r="C29" i="1"/>
  <c r="C35" i="1" s="1"/>
  <c r="C32" i="1"/>
</calcChain>
</file>

<file path=xl/sharedStrings.xml><?xml version="1.0" encoding="utf-8"?>
<sst xmlns="http://schemas.openxmlformats.org/spreadsheetml/2006/main" count="45" uniqueCount="29">
  <si>
    <t>Bereken je VWPFS / DFM Private Leasetarief</t>
  </si>
  <si>
    <t>Vul in</t>
  </si>
  <si>
    <t>Leasetarief uit webcalculator (inclusief BTW)</t>
  </si>
  <si>
    <t>Kies uw looptijd</t>
  </si>
  <si>
    <t>1e contractperiode van 12 mnd (max. €500,- p.j.)</t>
  </si>
  <si>
    <t>2e contractperiode van 12 mnd (max. €500,- p.j.)</t>
  </si>
  <si>
    <t>3e contractperiode van 12 mnd (max. €500,- p.j.)</t>
  </si>
  <si>
    <t>4e contractperiode van 12 mnd (max. €500,- p.j.)</t>
  </si>
  <si>
    <t>KEP berekening voor contractduur</t>
  </si>
  <si>
    <t>Netto per maand</t>
  </si>
  <si>
    <t>1e contractperiode van 12 mnd</t>
  </si>
  <si>
    <t>2e contractperiode van 12 mnd</t>
  </si>
  <si>
    <t>3e contractperiode van 12 mnd</t>
  </si>
  <si>
    <t>4e contractperiode van 12 mnd</t>
  </si>
  <si>
    <t>Netto leasetarief per maand</t>
  </si>
  <si>
    <t>Ondertekening</t>
  </si>
  <si>
    <t>Naam:</t>
  </si>
  <si>
    <t>Datum:</t>
  </si>
  <si>
    <t>Handtekening</t>
  </si>
  <si>
    <t>………………………………………….</t>
  </si>
  <si>
    <t>KEP (Korting Eigen Product)</t>
  </si>
  <si>
    <t>Tarief inclusief BTW staat op afgedrukte offerte</t>
  </si>
  <si>
    <t>Alleen de KEP invullen, voorzover nog niet eerder gebruikt. De KEP is voor de totale looptijd in dit overzicht verwerkt.</t>
  </si>
  <si>
    <t>5e contractperiode van 12 mnd (max. €500,- p.j.)</t>
  </si>
  <si>
    <t>5e contractperiode van 12 mnd</t>
  </si>
  <si>
    <t>Totaal KEP/€10 personeelskorting</t>
  </si>
  <si>
    <t>Bekijk je maandelijkse private leasetarief</t>
  </si>
  <si>
    <t>24 maanden</t>
  </si>
  <si>
    <t>N.B. Dit is een indicatieve berekening.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</si>
</sst>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44" fontId="0" fillId="0" borderId="0" xfId="0" applyNumberFormat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44" fontId="0" fillId="0" borderId="0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0" borderId="5" xfId="0" applyBorder="1" applyProtection="1"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left" vertical="top" wrapText="1"/>
      <protection hidden="1"/>
    </xf>
    <xf numFmtId="0" fontId="4" fillId="0" borderId="6" xfId="0" applyFont="1" applyBorder="1" applyAlignment="1" applyProtection="1">
      <alignment horizontal="left" vertical="top" wrapText="1"/>
      <protection hidden="1"/>
    </xf>
    <xf numFmtId="0" fontId="4" fillId="0" borderId="7" xfId="0" applyFont="1" applyBorder="1" applyAlignment="1" applyProtection="1">
      <alignment horizontal="left" vertical="top" wrapText="1"/>
      <protection hidden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hidden="1"/>
    </xf>
    <xf numFmtId="0" fontId="2" fillId="2" borderId="9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3" fillId="3" borderId="8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3" fillId="3" borderId="10" xfId="0" applyFont="1" applyFill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vertical="top"/>
      <protection hidden="1"/>
    </xf>
    <xf numFmtId="0" fontId="4" fillId="0" borderId="2" xfId="0" applyFont="1" applyBorder="1" applyAlignment="1" applyProtection="1">
      <alignment horizontal="left" vertical="top"/>
      <protection hidden="1"/>
    </xf>
    <xf numFmtId="0" fontId="4" fillId="0" borderId="6" xfId="0" applyFont="1" applyBorder="1" applyAlignment="1" applyProtection="1">
      <alignment horizontal="left" vertical="top"/>
      <protection hidden="1"/>
    </xf>
    <xf numFmtId="0" fontId="4" fillId="0" borderId="7" xfId="0" applyFont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B3" sqref="B3"/>
    </sheetView>
  </sheetViews>
  <sheetFormatPr defaultRowHeight="15" x14ac:dyDescent="0.25"/>
  <cols>
    <col min="1" max="1" width="45.7109375" style="1" customWidth="1"/>
    <col min="2" max="5" width="15.7109375" style="1" customWidth="1"/>
    <col min="6" max="16384" width="9.140625" style="1"/>
  </cols>
  <sheetData>
    <row r="1" spans="1:6" ht="30.75" customHeight="1" x14ac:dyDescent="0.35">
      <c r="A1" s="25" t="s">
        <v>0</v>
      </c>
      <c r="B1" s="26"/>
      <c r="C1" s="26"/>
      <c r="D1" s="26"/>
      <c r="E1" s="26"/>
      <c r="F1" s="27"/>
    </row>
    <row r="2" spans="1:6" ht="30" customHeight="1" x14ac:dyDescent="0.35">
      <c r="A2" s="28" t="s">
        <v>1</v>
      </c>
      <c r="B2" s="29"/>
      <c r="C2" s="29"/>
      <c r="D2" s="29"/>
      <c r="E2" s="29"/>
      <c r="F2" s="30"/>
    </row>
    <row r="3" spans="1:6" x14ac:dyDescent="0.25">
      <c r="A3" s="8" t="s">
        <v>2</v>
      </c>
      <c r="B3" s="2"/>
      <c r="C3" s="31" t="s">
        <v>21</v>
      </c>
      <c r="D3" s="31"/>
      <c r="E3" s="31"/>
      <c r="F3" s="32"/>
    </row>
    <row r="4" spans="1:6" x14ac:dyDescent="0.25">
      <c r="A4" s="8" t="s">
        <v>3</v>
      </c>
      <c r="B4" s="3" t="s">
        <v>27</v>
      </c>
      <c r="C4" s="33"/>
      <c r="D4" s="33"/>
      <c r="E4" s="33"/>
      <c r="F4" s="34"/>
    </row>
    <row r="5" spans="1:6" x14ac:dyDescent="0.25">
      <c r="A5" s="13" t="s">
        <v>20</v>
      </c>
      <c r="B5" s="14"/>
      <c r="C5" s="14"/>
      <c r="D5" s="14"/>
      <c r="E5" s="14"/>
      <c r="F5" s="15"/>
    </row>
    <row r="6" spans="1:6" x14ac:dyDescent="0.25">
      <c r="A6" s="8" t="s">
        <v>4</v>
      </c>
      <c r="B6" s="2"/>
      <c r="C6" s="17" t="s">
        <v>22</v>
      </c>
      <c r="D6" s="17"/>
      <c r="E6" s="17"/>
      <c r="F6" s="18"/>
    </row>
    <row r="7" spans="1:6" x14ac:dyDescent="0.25">
      <c r="A7" s="8" t="s">
        <v>5</v>
      </c>
      <c r="B7" s="2"/>
      <c r="C7" s="19"/>
      <c r="D7" s="19"/>
      <c r="E7" s="19"/>
      <c r="F7" s="20"/>
    </row>
    <row r="8" spans="1:6" x14ac:dyDescent="0.25">
      <c r="A8" s="8" t="s">
        <v>6</v>
      </c>
      <c r="B8" s="2"/>
      <c r="C8" s="19"/>
      <c r="D8" s="19"/>
      <c r="E8" s="19"/>
      <c r="F8" s="20"/>
    </row>
    <row r="9" spans="1:6" x14ac:dyDescent="0.25">
      <c r="A9" s="8" t="s">
        <v>7</v>
      </c>
      <c r="B9" s="2"/>
      <c r="C9" s="19"/>
      <c r="D9" s="19"/>
      <c r="E9" s="19"/>
      <c r="F9" s="20"/>
    </row>
    <row r="10" spans="1:6" x14ac:dyDescent="0.25">
      <c r="A10" s="8" t="s">
        <v>23</v>
      </c>
      <c r="B10" s="2"/>
      <c r="C10" s="21"/>
      <c r="D10" s="21"/>
      <c r="E10" s="21"/>
      <c r="F10" s="22"/>
    </row>
    <row r="11" spans="1:6" ht="30" customHeight="1" x14ac:dyDescent="0.35">
      <c r="A11" s="28" t="s">
        <v>26</v>
      </c>
      <c r="B11" s="29"/>
      <c r="C11" s="29"/>
      <c r="D11" s="29"/>
      <c r="E11" s="29"/>
      <c r="F11" s="30"/>
    </row>
    <row r="12" spans="1:6" x14ac:dyDescent="0.25">
      <c r="A12" s="8" t="s">
        <v>2</v>
      </c>
      <c r="B12" s="9"/>
      <c r="C12" s="10"/>
      <c r="D12" s="11">
        <f>B3</f>
        <v>0</v>
      </c>
      <c r="E12" s="9"/>
      <c r="F12" s="12"/>
    </row>
    <row r="13" spans="1:6" x14ac:dyDescent="0.25">
      <c r="A13" s="13" t="s">
        <v>8</v>
      </c>
      <c r="B13" s="14"/>
      <c r="C13" s="14"/>
      <c r="D13" s="14"/>
      <c r="E13" s="14"/>
      <c r="F13" s="15"/>
    </row>
    <row r="14" spans="1:6" x14ac:dyDescent="0.25">
      <c r="A14" s="8" t="s">
        <v>4</v>
      </c>
      <c r="B14" s="11">
        <f>B6</f>
        <v>0</v>
      </c>
      <c r="C14" s="9"/>
      <c r="D14" s="9"/>
      <c r="E14" s="9"/>
      <c r="F14" s="12"/>
    </row>
    <row r="15" spans="1:6" x14ac:dyDescent="0.25">
      <c r="A15" s="8" t="s">
        <v>9</v>
      </c>
      <c r="B15" s="9"/>
      <c r="C15" s="11">
        <f>B14/12</f>
        <v>0</v>
      </c>
      <c r="D15" s="9"/>
      <c r="E15" s="9"/>
      <c r="F15" s="12"/>
    </row>
    <row r="16" spans="1:6" x14ac:dyDescent="0.25">
      <c r="A16" s="8" t="s">
        <v>5</v>
      </c>
      <c r="B16" s="11">
        <f>B7</f>
        <v>0</v>
      </c>
      <c r="C16" s="9"/>
      <c r="D16" s="9"/>
      <c r="E16" s="9"/>
      <c r="F16" s="12"/>
    </row>
    <row r="17" spans="1:6" x14ac:dyDescent="0.25">
      <c r="A17" s="8" t="s">
        <v>9</v>
      </c>
      <c r="B17" s="9"/>
      <c r="C17" s="11">
        <f>B7/12</f>
        <v>0</v>
      </c>
      <c r="D17" s="9"/>
      <c r="E17" s="9"/>
      <c r="F17" s="12"/>
    </row>
    <row r="18" spans="1:6" x14ac:dyDescent="0.25">
      <c r="A18" s="8" t="s">
        <v>6</v>
      </c>
      <c r="B18" s="11" t="str">
        <f>IF(B4&lt;"36 maanden","n.v.t.",B8)</f>
        <v>n.v.t.</v>
      </c>
      <c r="C18" s="9"/>
      <c r="D18" s="9"/>
      <c r="E18" s="9"/>
      <c r="F18" s="12"/>
    </row>
    <row r="19" spans="1:6" x14ac:dyDescent="0.25">
      <c r="A19" s="8" t="s">
        <v>9</v>
      </c>
      <c r="B19" s="9"/>
      <c r="C19" s="11" t="str">
        <f>IF(B4&lt;"36 maanden","n.v.t.",B8/12)</f>
        <v>n.v.t.</v>
      </c>
      <c r="D19" s="9"/>
      <c r="E19" s="9"/>
      <c r="F19" s="12"/>
    </row>
    <row r="20" spans="1:6" x14ac:dyDescent="0.25">
      <c r="A20" s="8" t="s">
        <v>7</v>
      </c>
      <c r="B20" s="11" t="str">
        <f>IF(B4&lt;"48 maanden","n.v.t.",B9)</f>
        <v>n.v.t.</v>
      </c>
      <c r="C20" s="9"/>
      <c r="D20" s="9"/>
      <c r="E20" s="9"/>
      <c r="F20" s="12"/>
    </row>
    <row r="21" spans="1:6" x14ac:dyDescent="0.25">
      <c r="A21" s="8" t="s">
        <v>9</v>
      </c>
      <c r="B21" s="9"/>
      <c r="C21" s="11" t="str">
        <f>IF(B4&lt;"48 maanden","n.v.t.",B9/12)</f>
        <v>n.v.t.</v>
      </c>
      <c r="D21" s="9"/>
      <c r="E21" s="9"/>
      <c r="F21" s="12"/>
    </row>
    <row r="22" spans="1:6" x14ac:dyDescent="0.25">
      <c r="A22" s="8" t="s">
        <v>23</v>
      </c>
      <c r="B22" s="11" t="str">
        <f>IF(B4&lt;"60 maanden","n.v.t.",B10)</f>
        <v>n.v.t.</v>
      </c>
      <c r="C22" s="9"/>
      <c r="D22" s="9"/>
      <c r="E22" s="9"/>
      <c r="F22" s="12"/>
    </row>
    <row r="23" spans="1:6" x14ac:dyDescent="0.25">
      <c r="A23" s="8" t="s">
        <v>9</v>
      </c>
      <c r="B23" s="9"/>
      <c r="C23" s="11" t="str">
        <f>IF(B4&lt;"60 maanden","n.v.t.",B10/12)</f>
        <v>n.v.t.</v>
      </c>
      <c r="D23" s="9"/>
      <c r="E23" s="9"/>
      <c r="F23" s="12"/>
    </row>
    <row r="24" spans="1:6" x14ac:dyDescent="0.25">
      <c r="A24" s="13" t="s">
        <v>25</v>
      </c>
      <c r="B24" s="14"/>
      <c r="C24" s="14"/>
      <c r="D24" s="14"/>
      <c r="E24" s="14"/>
      <c r="F24" s="15"/>
    </row>
    <row r="25" spans="1:6" x14ac:dyDescent="0.25">
      <c r="A25" s="8" t="s">
        <v>10</v>
      </c>
      <c r="B25" s="9"/>
      <c r="C25" s="11" t="str">
        <f>IF(B6="","",C15+10)</f>
        <v/>
      </c>
      <c r="D25" s="9"/>
      <c r="E25" s="9"/>
      <c r="F25" s="12"/>
    </row>
    <row r="26" spans="1:6" x14ac:dyDescent="0.25">
      <c r="A26" s="8" t="s">
        <v>11</v>
      </c>
      <c r="B26" s="9"/>
      <c r="C26" s="11" t="str">
        <f>IF(B7="","",C17+10)</f>
        <v/>
      </c>
      <c r="D26" s="9"/>
      <c r="E26" s="9"/>
      <c r="F26" s="12"/>
    </row>
    <row r="27" spans="1:6" x14ac:dyDescent="0.25">
      <c r="A27" s="8" t="s">
        <v>12</v>
      </c>
      <c r="B27" s="9"/>
      <c r="C27" s="11" t="str">
        <f>IF(C19="n.v.t.","n.v.t.",IF(B8="","",C19+10))</f>
        <v>n.v.t.</v>
      </c>
      <c r="D27" s="9"/>
      <c r="E27" s="9"/>
      <c r="F27" s="12"/>
    </row>
    <row r="28" spans="1:6" x14ac:dyDescent="0.25">
      <c r="A28" s="8" t="s">
        <v>13</v>
      </c>
      <c r="B28" s="9"/>
      <c r="C28" s="11" t="str">
        <f>IF(C21="n.v.t.","n.v.t.",IF(B9="","",C21+10))</f>
        <v>n.v.t.</v>
      </c>
      <c r="D28" s="9"/>
      <c r="E28" s="9"/>
      <c r="F28" s="12"/>
    </row>
    <row r="29" spans="1:6" x14ac:dyDescent="0.25">
      <c r="A29" s="8" t="s">
        <v>24</v>
      </c>
      <c r="B29" s="9"/>
      <c r="C29" s="11" t="str">
        <f>IF(C23="n.v.t.","n.v.t.",IF(B10="","",C23+10))</f>
        <v>n.v.t.</v>
      </c>
      <c r="D29" s="9"/>
      <c r="E29" s="9"/>
      <c r="F29" s="12"/>
    </row>
    <row r="30" spans="1:6" x14ac:dyDescent="0.25">
      <c r="A30" s="13" t="s">
        <v>14</v>
      </c>
      <c r="B30" s="14"/>
      <c r="C30" s="14"/>
      <c r="D30" s="14"/>
      <c r="E30" s="14"/>
      <c r="F30" s="15"/>
    </row>
    <row r="31" spans="1:6" x14ac:dyDescent="0.25">
      <c r="A31" s="8" t="s">
        <v>10</v>
      </c>
      <c r="B31" s="9"/>
      <c r="C31" s="11" t="str">
        <f>IF(B6="","",D12-C25)</f>
        <v/>
      </c>
      <c r="D31" s="9"/>
      <c r="E31" s="17" t="s">
        <v>28</v>
      </c>
      <c r="F31" s="18"/>
    </row>
    <row r="32" spans="1:6" x14ac:dyDescent="0.25">
      <c r="A32" s="8" t="s">
        <v>11</v>
      </c>
      <c r="B32" s="9"/>
      <c r="C32" s="11" t="str">
        <f>IF(B7="","",D12-C26)</f>
        <v/>
      </c>
      <c r="D32" s="9"/>
      <c r="E32" s="19"/>
      <c r="F32" s="20"/>
    </row>
    <row r="33" spans="1:8" x14ac:dyDescent="0.25">
      <c r="A33" s="8" t="s">
        <v>12</v>
      </c>
      <c r="B33" s="9"/>
      <c r="C33" s="11" t="str">
        <f>IF(C27="","",IF(B4&lt;"36 maanden","n.v.t.",D12-C27))</f>
        <v>n.v.t.</v>
      </c>
      <c r="D33" s="9"/>
      <c r="E33" s="19"/>
      <c r="F33" s="20"/>
      <c r="H33" s="5"/>
    </row>
    <row r="34" spans="1:8" x14ac:dyDescent="0.25">
      <c r="A34" s="8" t="s">
        <v>13</v>
      </c>
      <c r="B34" s="9"/>
      <c r="C34" s="11" t="str">
        <f>IF(C28="","",IF(B4&lt;"48 maanden","n.v.t.",D12-C28))</f>
        <v>n.v.t.</v>
      </c>
      <c r="D34" s="9"/>
      <c r="E34" s="19"/>
      <c r="F34" s="20"/>
    </row>
    <row r="35" spans="1:8" x14ac:dyDescent="0.25">
      <c r="A35" s="8" t="s">
        <v>24</v>
      </c>
      <c r="B35" s="9"/>
      <c r="C35" s="11" t="str">
        <f>IF(C29="","",IF(B4&lt;"60 maanden","n.v.t.",D12-C29))</f>
        <v>n.v.t.</v>
      </c>
      <c r="D35" s="9"/>
      <c r="E35" s="19"/>
      <c r="F35" s="20"/>
    </row>
    <row r="36" spans="1:8" x14ac:dyDescent="0.25">
      <c r="A36" s="8"/>
      <c r="B36" s="9"/>
      <c r="C36" s="9"/>
      <c r="D36" s="9"/>
      <c r="E36" s="9"/>
      <c r="F36" s="12"/>
    </row>
    <row r="37" spans="1:8" ht="30" customHeight="1" x14ac:dyDescent="0.35">
      <c r="A37" s="25" t="s">
        <v>15</v>
      </c>
      <c r="B37" s="26"/>
      <c r="C37" s="26"/>
      <c r="D37" s="26"/>
      <c r="E37" s="26"/>
      <c r="F37" s="27"/>
    </row>
    <row r="38" spans="1:8" x14ac:dyDescent="0.25">
      <c r="A38" s="8" t="s">
        <v>16</v>
      </c>
      <c r="B38" s="35"/>
      <c r="C38" s="35"/>
      <c r="D38" s="35"/>
      <c r="E38" s="35"/>
      <c r="F38" s="36"/>
    </row>
    <row r="39" spans="1:8" x14ac:dyDescent="0.25">
      <c r="A39" s="8"/>
      <c r="B39" s="3"/>
      <c r="C39" s="3"/>
      <c r="D39" s="3"/>
      <c r="E39" s="3"/>
      <c r="F39" s="4"/>
    </row>
    <row r="40" spans="1:8" x14ac:dyDescent="0.25">
      <c r="A40" s="8" t="s">
        <v>17</v>
      </c>
      <c r="B40" s="24" t="s">
        <v>19</v>
      </c>
      <c r="C40" s="24"/>
      <c r="D40" s="3"/>
      <c r="E40" s="3"/>
      <c r="F40" s="4"/>
    </row>
    <row r="41" spans="1:8" ht="31.5" customHeight="1" x14ac:dyDescent="0.25">
      <c r="A41" s="16" t="s">
        <v>18</v>
      </c>
      <c r="B41" s="23" t="s">
        <v>19</v>
      </c>
      <c r="C41" s="23"/>
      <c r="D41" s="6"/>
      <c r="E41" s="6"/>
      <c r="F41" s="7"/>
    </row>
  </sheetData>
  <sheetProtection algorithmName="SHA-512" hashValue="WBr5XdNg5BtCIRbLLy/BhDtLHI/4cZ6vaoIR0wzr9X1IsiTPo4e2G1rTAl2orhsMrNVEYkdTJHmtLK3wg61EHA==" saltValue="VHEda2PTTt0wnlTe0CB6JA==" spinCount="100000" sheet="1" objects="1" scenarios="1" selectLockedCells="1"/>
  <mergeCells count="10">
    <mergeCell ref="C6:F10"/>
    <mergeCell ref="E31:F35"/>
    <mergeCell ref="B41:C41"/>
    <mergeCell ref="B40:C40"/>
    <mergeCell ref="A1:F1"/>
    <mergeCell ref="A2:F2"/>
    <mergeCell ref="A11:F11"/>
    <mergeCell ref="A37:F37"/>
    <mergeCell ref="C3:F4"/>
    <mergeCell ref="B38:F38"/>
  </mergeCells>
  <dataValidations count="1">
    <dataValidation type="list" allowBlank="1" showInputMessage="1" showErrorMessage="1" sqref="B4">
      <formula1>"24 maanden,36 maanden,48 maanden,60 maanden"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Formulier</vt:lpstr>
    </vt:vector>
  </TitlesOfParts>
  <Company>Volkswagen Pon Financial Services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Raaij, Stefanie van</dc:creator>
  <cp:lastModifiedBy>Raaij, Stefanie van</cp:lastModifiedBy>
  <dcterms:created xsi:type="dcterms:W3CDTF">2022-01-04T13:19:37Z</dcterms:created>
  <dcterms:modified xsi:type="dcterms:W3CDTF">2022-01-06T15:48:24Z</dcterms:modified>
</cp:coreProperties>
</file>