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os\Downloads\"/>
    </mc:Choice>
  </mc:AlternateContent>
  <xr:revisionPtr revIDLastSave="0" documentId="13_ncr:1_{A8E90645-EB7D-4682-B20A-5C83823130F0}" xr6:coauthVersionLast="47" xr6:coauthVersionMax="47" xr10:uidLastSave="{00000000-0000-0000-0000-000000000000}"/>
  <bookViews>
    <workbookView xWindow="-110" yWindow="-110" windowWidth="19420" windowHeight="11500" xr2:uid="{85F8FD48-0048-444C-80F6-7B7E5C54092D}"/>
  </bookViews>
  <sheets>
    <sheet name="Simulador CIZ 2025" sheetId="5" r:id="rId1"/>
    <sheet name="Emisión mensual" sheetId="3" state="hidden" r:id="rId2"/>
  </sheets>
  <definedNames>
    <definedName name="_xlnm.Print_Area" localSheetId="0">'Simulador CIZ 2025'!$B$1:$G$21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5" l="1"/>
  <c r="F34" i="5" s="1"/>
  <c r="C34" i="5"/>
  <c r="D34" i="5" s="1"/>
  <c r="E20" i="5"/>
  <c r="F20" i="5" s="1"/>
  <c r="C20" i="5"/>
  <c r="D20" i="5" s="1"/>
  <c r="E28" i="5"/>
  <c r="F28" i="5" s="1"/>
  <c r="G30" i="5"/>
  <c r="G16" i="5"/>
  <c r="C28" i="5"/>
  <c r="D28" i="5" s="1"/>
  <c r="C12" i="5"/>
  <c r="D12" i="5" s="1"/>
  <c r="C11" i="5"/>
  <c r="C14" i="5" l="1"/>
  <c r="D11" i="5"/>
  <c r="D13" i="5" s="1"/>
  <c r="B15" i="5" l="1"/>
  <c r="B14" i="3" l="1"/>
  <c r="E2" i="3"/>
  <c r="E3" i="3"/>
  <c r="E7" i="3"/>
  <c r="E8" i="3"/>
  <c r="E9" i="3"/>
  <c r="E10" i="3"/>
  <c r="E11" i="3"/>
  <c r="E12" i="3"/>
  <c r="D2" i="3"/>
  <c r="D3" i="3"/>
  <c r="D4" i="3"/>
  <c r="E4" i="3" s="1"/>
  <c r="D5" i="3"/>
  <c r="E5" i="3" s="1"/>
  <c r="D6" i="3"/>
  <c r="E6" i="3" s="1"/>
  <c r="D7" i="3"/>
  <c r="D8" i="3"/>
  <c r="D9" i="3"/>
  <c r="D10" i="3"/>
  <c r="D11" i="3"/>
  <c r="D12" i="3"/>
  <c r="D13" i="3"/>
  <c r="E13" i="3" s="1"/>
  <c r="E14" i="3" l="1"/>
</calcChain>
</file>

<file path=xl/sharedStrings.xml><?xml version="1.0" encoding="utf-8"?>
<sst xmlns="http://schemas.openxmlformats.org/spreadsheetml/2006/main" count="49" uniqueCount="38">
  <si>
    <t>% Siniestralidad</t>
  </si>
  <si>
    <t>Bono de Recuperación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</si>
  <si>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</si>
  <si>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</si>
  <si>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</si>
  <si>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</si>
  <si>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</si>
  <si>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</si>
  <si>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</si>
  <si>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</si>
  <si>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</si>
  <si>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</si>
  <si>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</si>
  <si>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</si>
  <si>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Prima Neta Pagada
Mensual M.N. 2024</t>
  </si>
  <si>
    <t>% de bono</t>
  </si>
  <si>
    <t>% Bonos CIZ</t>
  </si>
  <si>
    <t>Total</t>
  </si>
  <si>
    <t>* Prima Neta Pagada
Mensual M.N.</t>
  </si>
  <si>
    <t>% Comisión</t>
  </si>
  <si>
    <t>CIZ Daños</t>
  </si>
  <si>
    <t>Bonos CIZ Daños / Transportes</t>
  </si>
  <si>
    <t>* La prima computable para el cálculo del bono CIZ es la prima neta pagada y aplicada en los sistemas de Zurich.</t>
  </si>
  <si>
    <t>Simulador de Bonos CIZ 2025</t>
  </si>
  <si>
    <t>Número de pólizas pagadas</t>
  </si>
  <si>
    <t xml:space="preserve">Con Zurich ganas hasta </t>
  </si>
  <si>
    <t>Prima Neta Pagada
Anual M.N. 2025</t>
  </si>
  <si>
    <t xml:space="preserve"> Autos Individuales</t>
  </si>
  <si>
    <t>Flotillas</t>
  </si>
  <si>
    <t>Autos Individuales</t>
  </si>
  <si>
    <t xml:space="preserve">Bono Mensual </t>
  </si>
  <si>
    <t>Prima Neta Pagada
Mensual M.N. 2025</t>
  </si>
  <si>
    <t>Relax Hogar, Transportes, Múltiple Empresarial, PyMes, Incendio, Ramos Técnicos, Responsabilidad Civil y Líneas Financieras</t>
  </si>
  <si>
    <t>Portal</t>
  </si>
  <si>
    <t>No Portal</t>
  </si>
  <si>
    <t>CIZ Trasnportes</t>
  </si>
  <si>
    <r>
      <rPr>
        <sz val="10"/>
        <color rgb="FF002060"/>
        <rFont val="Zurich Sans"/>
      </rPr>
      <t>El objetivo de este archivo es únicamente realizar un ejercicio de simulación por lo que Zurich no está obligada a realizar el pago de cantidad alguna que resulte de dicha simulación.</t>
    </r>
    <r>
      <rPr>
        <b/>
        <sz val="12"/>
        <color rgb="FF002060"/>
        <rFont val="Zurich Sans"/>
      </rPr>
      <t xml:space="preserve">
Instrucciones de llenado</t>
    </r>
    <r>
      <rPr>
        <sz val="12"/>
        <color rgb="FF002060"/>
        <rFont val="Zurich Sans"/>
      </rPr>
      <t xml:space="preserve">: completa la información requerida en las celdas de color </t>
    </r>
    <r>
      <rPr>
        <b/>
        <sz val="12"/>
        <color theme="1" tint="0.499984740745262"/>
        <rFont val="Zurich Sans"/>
      </rPr>
      <t>gris</t>
    </r>
    <r>
      <rPr>
        <b/>
        <sz val="12"/>
        <color rgb="FF002060"/>
        <rFont val="Zurich Sans"/>
      </rPr>
      <t>.</t>
    </r>
  </si>
  <si>
    <t>Zurich ImpulZa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</si>
</sst>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&quot;$&quot;* #,##0_-;\-&quot;$&quot;* #,##0_-;_-&quot;$&quot;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rgb="FF002060"/>
      <name val="Zurich Sans"/>
    </font>
    <font>
      <sz val="11"/>
      <color rgb="FF002060"/>
      <name val="Zurich Sans"/>
    </font>
    <font>
      <sz val="11"/>
      <color theme="1"/>
      <name val="Zurich Sans"/>
    </font>
    <font>
      <sz val="11"/>
      <color rgb="FF002060"/>
      <name val="Zurich Sans Light"/>
    </font>
    <font>
      <b/>
      <sz val="12"/>
      <color rgb="FF002060"/>
      <name val="Zurich Sans Light"/>
    </font>
    <font>
      <b/>
      <sz val="10"/>
      <color rgb="FFFF7569"/>
      <name val="Zurich Sans Light"/>
    </font>
    <font>
      <sz val="11"/>
      <color theme="1"/>
      <name val="Zurich Sans Light"/>
    </font>
    <font>
      <b/>
      <sz val="11"/>
      <color rgb="FF002060"/>
      <name val="Zurich Sans Light"/>
    </font>
    <font>
      <sz val="12"/>
      <color rgb="FF002060"/>
      <name val="Zurich Sans"/>
    </font>
    <font>
      <b/>
      <sz val="12"/>
      <color theme="0"/>
      <name val="Zurich Sans Medium"/>
    </font>
    <font>
      <b/>
      <sz val="12"/>
      <color rgb="FF002060"/>
      <name val="Zurich Sans Medium"/>
    </font>
    <font>
      <sz val="9"/>
      <color rgb="FF002060"/>
      <name val="Zurich Sans"/>
    </font>
    <font>
      <b/>
      <sz val="12"/>
      <color rgb="FF0070C0"/>
      <name val="Zurich Sans Light"/>
    </font>
    <font>
      <sz val="11"/>
      <color theme="0"/>
      <name val="Zurich Sans Light"/>
    </font>
    <font>
      <sz val="11"/>
      <color theme="0"/>
      <name val="Zurich Sans"/>
    </font>
    <font>
      <sz val="11"/>
      <color rgb="FF2167AE"/>
      <name val="Zurich Sans Light"/>
    </font>
    <font>
      <b/>
      <sz val="10"/>
      <color rgb="FF2167AE"/>
      <name val="Zurich Sans"/>
    </font>
    <font>
      <b/>
      <sz val="12.5"/>
      <color rgb="FF19BAB6"/>
      <name val="Zurich Sans SemiBold"/>
    </font>
    <font>
      <b/>
      <sz val="12"/>
      <color rgb="FF002060"/>
      <name val="Zurich Sans"/>
    </font>
    <font>
      <b/>
      <sz val="10"/>
      <color rgb="FF2167AE"/>
      <name val="Zurich Sans Light"/>
    </font>
    <font>
      <sz val="11"/>
      <name val="Zurich Sans Light"/>
    </font>
    <font>
      <b/>
      <sz val="14"/>
      <color theme="0"/>
      <name val="Zurich Sans Light"/>
    </font>
    <font>
      <b/>
      <sz val="12"/>
      <color theme="0"/>
      <name val="Zurich Sans"/>
    </font>
    <font>
      <b/>
      <sz val="14"/>
      <color theme="0"/>
      <name val="Zurich Sans Medium"/>
    </font>
    <font>
      <b/>
      <sz val="12.5"/>
      <color rgb="FF00CC00"/>
      <name val="Zurich Sans SemiBold"/>
    </font>
    <font>
      <sz val="12"/>
      <color theme="0"/>
      <name val="Zurich Sans Medium"/>
    </font>
    <font>
      <sz val="11"/>
      <color theme="0"/>
      <name val="Zurich Sans Medium"/>
    </font>
    <font>
      <sz val="10"/>
      <color theme="0"/>
      <name val="Zurich Sans Medium"/>
    </font>
    <font>
      <b/>
      <sz val="10"/>
      <color rgb="FF0070C0"/>
      <name val="Zurich Sans SemiBold"/>
    </font>
    <font>
      <b/>
      <sz val="12.5"/>
      <color rgb="FF002060"/>
      <name val="Zurich Sans SemiBold"/>
    </font>
    <font>
      <b/>
      <sz val="18"/>
      <color rgb="FF002060"/>
      <name val="Zurich Sans SemiBold"/>
    </font>
    <font>
      <b/>
      <sz val="12"/>
      <color theme="1" tint="0.499984740745262"/>
      <name val="Zurich Sans"/>
    </font>
    <font>
      <sz val="10"/>
      <color rgb="FF002060"/>
      <name val="Zurich Sans"/>
    </font>
    <font>
      <b/>
      <sz val="26"/>
      <color rgb="FF002060"/>
      <name val="Zurich Sans SemiBold"/>
    </font>
    <font>
      <b/>
      <sz val="26"/>
      <color rgb="FF2167AE"/>
      <name val="Zurich Sans SemiBold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thick">
        <color theme="0"/>
      </right>
      <top style="thick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medium">
        <color theme="0"/>
      </top>
      <bottom style="thick">
        <color theme="0"/>
      </bottom>
      <diagonal/>
    </border>
    <border>
      <left/>
      <right/>
      <top style="medium">
        <color theme="0"/>
      </top>
      <bottom style="thick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43" fontId="0" fillId="0" borderId="0" xfId="1" applyFont="1"/>
    <xf numFmtId="9" fontId="0" fillId="0" borderId="0" xfId="2" applyFont="1"/>
    <xf numFmtId="165" fontId="0" fillId="0" borderId="0" xfId="2" applyNumberFormat="1" applyFont="1"/>
    <xf numFmtId="43" fontId="0" fillId="0" borderId="0" xfId="0" applyNumberFormat="1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164" fontId="10" fillId="0" borderId="0" xfId="0" applyNumberFormat="1" applyFont="1" applyProtection="1">
      <protection hidden="1"/>
    </xf>
    <xf numFmtId="43" fontId="10" fillId="0" borderId="0" xfId="0" applyNumberFormat="1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6" fillId="0" borderId="0" xfId="0" applyFont="1" applyProtection="1">
      <protection locked="0" hidden="1"/>
    </xf>
    <xf numFmtId="44" fontId="7" fillId="0" borderId="0" xfId="3" applyFont="1" applyBorder="1" applyAlignment="1" applyProtection="1">
      <alignment vertical="center"/>
      <protection hidden="1"/>
    </xf>
    <xf numFmtId="44" fontId="15" fillId="0" borderId="0" xfId="3" applyFont="1" applyBorder="1" applyAlignment="1" applyProtection="1">
      <alignment horizontal="center" vertical="center"/>
      <protection hidden="1"/>
    </xf>
    <xf numFmtId="44" fontId="24" fillId="3" borderId="0" xfId="3" applyFont="1" applyFill="1" applyBorder="1" applyAlignment="1" applyProtection="1">
      <alignment vertical="center"/>
      <protection hidden="1"/>
    </xf>
    <xf numFmtId="44" fontId="7" fillId="0" borderId="0" xfId="3" applyFont="1" applyFill="1" applyBorder="1" applyAlignment="1" applyProtection="1">
      <alignment vertical="center"/>
      <protection hidden="1"/>
    </xf>
    <xf numFmtId="44" fontId="24" fillId="0" borderId="0" xfId="3" applyFont="1" applyFill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1" xfId="0" applyFont="1" applyBorder="1" applyAlignment="1" applyProtection="1">
      <alignment vertical="center" wrapText="1"/>
      <protection hidden="1"/>
    </xf>
    <xf numFmtId="0" fontId="12" fillId="0" borderId="4" xfId="0" applyFont="1" applyBorder="1" applyAlignment="1" applyProtection="1">
      <alignment vertical="center" wrapText="1"/>
      <protection hidden="1"/>
    </xf>
    <xf numFmtId="0" fontId="8" fillId="0" borderId="5" xfId="0" applyFont="1" applyBorder="1" applyAlignment="1" applyProtection="1">
      <alignment wrapText="1"/>
      <protection hidden="1"/>
    </xf>
    <xf numFmtId="0" fontId="8" fillId="0" borderId="6" xfId="0" applyFont="1" applyBorder="1" applyAlignment="1" applyProtection="1">
      <alignment vertical="center" wrapText="1"/>
      <protection hidden="1"/>
    </xf>
    <xf numFmtId="0" fontId="6" fillId="0" borderId="6" xfId="0" applyFont="1" applyBorder="1" applyProtection="1">
      <protection hidden="1"/>
    </xf>
    <xf numFmtId="0" fontId="18" fillId="0" borderId="6" xfId="0" applyFont="1" applyBorder="1" applyAlignment="1" applyProtection="1">
      <alignment wrapText="1"/>
      <protection hidden="1"/>
    </xf>
    <xf numFmtId="0" fontId="4" fillId="0" borderId="6" xfId="0" applyFont="1" applyBorder="1" applyProtection="1">
      <protection hidden="1"/>
    </xf>
    <xf numFmtId="0" fontId="22" fillId="0" borderId="6" xfId="0" applyFont="1" applyBorder="1" applyAlignment="1" applyProtection="1">
      <alignment vertical="center" wrapText="1"/>
      <protection hidden="1"/>
    </xf>
    <xf numFmtId="0" fontId="12" fillId="0" borderId="7" xfId="0" applyFont="1" applyBorder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0" fillId="0" borderId="0" xfId="3" applyNumberFormat="1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9" fillId="0" borderId="0" xfId="0" applyFont="1" applyAlignment="1" applyProtection="1">
      <alignment horizontal="left" vertical="center" wrapText="1" indent="4"/>
      <protection hidden="1"/>
    </xf>
    <xf numFmtId="0" fontId="30" fillId="3" borderId="8" xfId="0" applyFont="1" applyFill="1" applyBorder="1" applyAlignment="1" applyProtection="1">
      <alignment horizontal="center" vertical="center" wrapText="1"/>
      <protection hidden="1"/>
    </xf>
    <xf numFmtId="0" fontId="32" fillId="0" borderId="0" xfId="3" applyNumberFormat="1" applyFont="1" applyBorder="1" applyAlignment="1" applyProtection="1">
      <alignment horizontal="left" vertical="center"/>
      <protection hidden="1"/>
    </xf>
    <xf numFmtId="9" fontId="33" fillId="0" borderId="0" xfId="3" applyNumberFormat="1" applyFont="1" applyBorder="1" applyAlignment="1" applyProtection="1">
      <alignment horizontal="center" vertical="center"/>
      <protection hidden="1"/>
    </xf>
    <xf numFmtId="0" fontId="6" fillId="0" borderId="10" xfId="0" applyFont="1" applyBorder="1" applyProtection="1">
      <protection hidden="1"/>
    </xf>
    <xf numFmtId="0" fontId="30" fillId="3" borderId="15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4" fillId="0" borderId="10" xfId="0" applyFont="1" applyBorder="1" applyProtection="1">
      <protection hidden="1"/>
    </xf>
    <xf numFmtId="165" fontId="7" fillId="5" borderId="13" xfId="2" applyNumberFormat="1" applyFont="1" applyFill="1" applyBorder="1" applyAlignment="1" applyProtection="1">
      <alignment horizontal="center" vertical="center"/>
      <protection hidden="1"/>
    </xf>
    <xf numFmtId="165" fontId="7" fillId="5" borderId="9" xfId="2" applyNumberFormat="1" applyFont="1" applyFill="1" applyBorder="1" applyAlignment="1" applyProtection="1">
      <alignment horizontal="center" vertical="center"/>
      <protection hidden="1"/>
    </xf>
    <xf numFmtId="165" fontId="7" fillId="5" borderId="0" xfId="2" applyNumberFormat="1" applyFont="1" applyFill="1" applyBorder="1" applyAlignment="1" applyProtection="1">
      <alignment horizontal="center" vertical="center"/>
      <protection hidden="1"/>
    </xf>
    <xf numFmtId="165" fontId="7" fillId="5" borderId="14" xfId="2" applyNumberFormat="1" applyFont="1" applyFill="1" applyBorder="1" applyAlignment="1" applyProtection="1">
      <alignment horizontal="center" vertical="center"/>
      <protection hidden="1"/>
    </xf>
    <xf numFmtId="0" fontId="7" fillId="0" borderId="0" xfId="2" applyNumberFormat="1" applyFont="1" applyFill="1" applyBorder="1" applyAlignment="1" applyProtection="1">
      <alignment horizontal="center" vertical="center"/>
      <protection hidden="1"/>
    </xf>
    <xf numFmtId="0" fontId="13" fillId="0" borderId="10" xfId="2" applyNumberFormat="1" applyFont="1" applyFill="1" applyBorder="1" applyAlignment="1" applyProtection="1">
      <alignment horizontal="center" vertical="center"/>
      <protection hidden="1"/>
    </xf>
    <xf numFmtId="44" fontId="13" fillId="0" borderId="0" xfId="3" applyFont="1" applyFill="1" applyBorder="1" applyProtection="1">
      <protection hidden="1"/>
    </xf>
    <xf numFmtId="9" fontId="33" fillId="0" borderId="0" xfId="3" applyNumberFormat="1" applyFont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 wrapText="1"/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165" fontId="7" fillId="0" borderId="11" xfId="2" applyNumberFormat="1" applyFont="1" applyFill="1" applyBorder="1" applyAlignment="1" applyProtection="1">
      <alignment horizontal="center" vertical="center"/>
      <protection hidden="1"/>
    </xf>
    <xf numFmtId="44" fontId="15" fillId="0" borderId="0" xfId="3" applyFont="1" applyFill="1" applyBorder="1" applyAlignment="1" applyProtection="1">
      <alignment horizontal="center" vertical="center"/>
      <protection hidden="1"/>
    </xf>
    <xf numFmtId="0" fontId="7" fillId="0" borderId="10" xfId="2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>
      <alignment horizontal="center" vertical="center" wrapText="1"/>
    </xf>
    <xf numFmtId="0" fontId="25" fillId="2" borderId="0" xfId="0" applyFont="1" applyFill="1" applyAlignment="1" applyProtection="1">
      <alignment horizontal="center" vertical="top" wrapText="1"/>
      <protection hidden="1"/>
    </xf>
    <xf numFmtId="0" fontId="27" fillId="0" borderId="0" xfId="3" applyNumberFormat="1" applyFont="1" applyAlignment="1" applyProtection="1">
      <alignment horizontal="left" vertical="center"/>
      <protection hidden="1"/>
    </xf>
    <xf numFmtId="0" fontId="28" fillId="3" borderId="16" xfId="0" applyFont="1" applyFill="1" applyBorder="1" applyAlignment="1" applyProtection="1">
      <alignment horizontal="center" vertical="center" wrapText="1"/>
      <protection hidden="1"/>
    </xf>
    <xf numFmtId="0" fontId="28" fillId="3" borderId="17" xfId="0" applyFont="1" applyFill="1" applyBorder="1" applyAlignment="1" applyProtection="1">
      <alignment horizontal="center" vertical="center" wrapText="1"/>
      <protection hidden="1"/>
    </xf>
    <xf numFmtId="0" fontId="28" fillId="3" borderId="18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left"/>
      <protection hidden="1"/>
    </xf>
    <xf numFmtId="0" fontId="37" fillId="0" borderId="0" xfId="0" applyFont="1" applyAlignment="1" applyProtection="1">
      <alignment horizontal="left"/>
      <protection hidden="1"/>
    </xf>
    <xf numFmtId="0" fontId="28" fillId="0" borderId="3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28" fillId="0" borderId="5" xfId="0" applyFont="1" applyBorder="1" applyAlignment="1" applyProtection="1">
      <alignment horizontal="center" vertical="center" wrapText="1"/>
      <protection hidden="1"/>
    </xf>
    <xf numFmtId="0" fontId="28" fillId="3" borderId="19" xfId="0" applyFont="1" applyFill="1" applyBorder="1" applyAlignment="1" applyProtection="1">
      <alignment horizontal="center" vertical="center" wrapText="1"/>
      <protection hidden="1"/>
    </xf>
    <xf numFmtId="0" fontId="28" fillId="3" borderId="20" xfId="0" applyFont="1" applyFill="1" applyBorder="1" applyAlignment="1" applyProtection="1">
      <alignment horizontal="center" vertical="center" wrapText="1"/>
      <protection hidden="1"/>
    </xf>
    <xf numFmtId="0" fontId="7" fillId="4" borderId="1" xfId="2" applyNumberFormat="1" applyFont="1" applyFill="1" applyBorder="1" applyAlignment="1" applyProtection="1">
      <alignment horizontal="center" vertical="center"/>
      <protection locked="0" hidden="1"/>
    </xf>
    <xf numFmtId="44" fontId="7" fillId="4" borderId="2" xfId="3" applyFont="1" applyFill="1" applyBorder="1" applyAlignment="1" applyProtection="1">
      <alignment vertical="center"/>
      <protection locked="0" hidden="1"/>
    </xf>
    <xf numFmtId="165" fontId="7" fillId="5" borderId="21" xfId="0" applyNumberFormat="1" applyFont="1" applyFill="1" applyBorder="1" applyAlignment="1" applyProtection="1">
      <alignment horizontal="center" vertical="center"/>
      <protection hidden="1"/>
    </xf>
    <xf numFmtId="165" fontId="7" fillId="5" borderId="2" xfId="0" applyNumberFormat="1" applyFont="1" applyFill="1" applyBorder="1" applyAlignment="1" applyProtection="1">
      <alignment horizontal="center" vertical="center"/>
      <protection hidden="1"/>
    </xf>
    <xf numFmtId="0" fontId="7" fillId="4" borderId="22" xfId="2" applyNumberFormat="1" applyFont="1" applyFill="1" applyBorder="1" applyAlignment="1" applyProtection="1">
      <alignment horizontal="center" vertical="center"/>
      <protection locked="0" hidden="1"/>
    </xf>
    <xf numFmtId="166" fontId="26" fillId="3" borderId="23" xfId="3" applyNumberFormat="1" applyFont="1" applyFill="1" applyBorder="1" applyAlignment="1" applyProtection="1">
      <alignment vertical="center"/>
      <protection hidden="1"/>
    </xf>
    <xf numFmtId="0" fontId="7" fillId="4" borderId="24" xfId="2" applyNumberFormat="1" applyFont="1" applyFill="1" applyBorder="1" applyAlignment="1" applyProtection="1">
      <alignment horizontal="center" vertical="center"/>
      <protection locked="0" hidden="1"/>
    </xf>
    <xf numFmtId="0" fontId="7" fillId="4" borderId="25" xfId="2" applyNumberFormat="1" applyFont="1" applyFill="1" applyBorder="1" applyAlignment="1" applyProtection="1">
      <alignment horizontal="center" vertical="center"/>
      <protection locked="0" hidden="1"/>
    </xf>
    <xf numFmtId="166" fontId="26" fillId="3" borderId="2" xfId="3" applyNumberFormat="1" applyFont="1" applyFill="1" applyBorder="1" applyAlignment="1" applyProtection="1">
      <alignment vertical="center"/>
      <protection hidden="1"/>
    </xf>
    <xf numFmtId="44" fontId="13" fillId="4" borderId="22" xfId="3" applyFont="1" applyFill="1" applyBorder="1" applyAlignment="1" applyProtection="1">
      <alignment horizontal="center" vertical="center"/>
      <protection locked="0" hidden="1"/>
    </xf>
    <xf numFmtId="44" fontId="26" fillId="3" borderId="23" xfId="3" applyFont="1" applyFill="1" applyBorder="1" applyAlignment="1" applyProtection="1">
      <alignment horizontal="center" vertical="center"/>
      <protection hidden="1"/>
    </xf>
    <xf numFmtId="44" fontId="26" fillId="3" borderId="26" xfId="3" applyFont="1" applyFill="1" applyBorder="1" applyAlignment="1" applyProtection="1">
      <alignment horizontal="center" vertical="center"/>
      <protection hidden="1"/>
    </xf>
    <xf numFmtId="0" fontId="13" fillId="4" borderId="1" xfId="2" applyNumberFormat="1" applyFont="1" applyFill="1" applyBorder="1" applyAlignment="1" applyProtection="1">
      <alignment horizontal="center" vertical="center"/>
      <protection locked="0" hidden="1"/>
    </xf>
    <xf numFmtId="44" fontId="13" fillId="4" borderId="22" xfId="3" applyFont="1" applyFill="1" applyBorder="1" applyAlignment="1" applyProtection="1">
      <alignment vertical="center"/>
      <protection locked="0" hidden="1"/>
    </xf>
    <xf numFmtId="166" fontId="26" fillId="3" borderId="27" xfId="3" applyNumberFormat="1" applyFont="1" applyFill="1" applyBorder="1" applyAlignment="1" applyProtection="1">
      <alignment vertical="center"/>
      <protection hidden="1"/>
    </xf>
    <xf numFmtId="0" fontId="28" fillId="3" borderId="28" xfId="0" applyFont="1" applyFill="1" applyBorder="1" applyAlignment="1" applyProtection="1">
      <alignment horizontal="center" vertical="center" wrapText="1"/>
      <protection hidden="1"/>
    </xf>
    <xf numFmtId="0" fontId="28" fillId="3" borderId="29" xfId="0" applyFont="1" applyFill="1" applyBorder="1" applyAlignment="1" applyProtection="1">
      <alignment horizontal="center" vertical="center" wrapText="1"/>
      <protection hidden="1"/>
    </xf>
    <xf numFmtId="0" fontId="28" fillId="3" borderId="30" xfId="0" applyFont="1" applyFill="1" applyBorder="1" applyAlignment="1" applyProtection="1">
      <alignment horizontal="center" vertical="center" wrapText="1"/>
      <protection hidden="1"/>
    </xf>
    <xf numFmtId="0" fontId="29" fillId="3" borderId="31" xfId="0" applyFont="1" applyFill="1" applyBorder="1" applyAlignment="1" applyProtection="1">
      <alignment horizontal="center" vertical="center" wrapText="1"/>
      <protection hidden="1"/>
    </xf>
    <xf numFmtId="0" fontId="29" fillId="3" borderId="32" xfId="0" applyFont="1" applyFill="1" applyBorder="1" applyAlignment="1" applyProtection="1">
      <alignment horizontal="center" vertical="center" wrapText="1"/>
      <protection hidden="1"/>
    </xf>
    <xf numFmtId="0" fontId="29" fillId="3" borderId="33" xfId="0" applyFont="1" applyFill="1" applyBorder="1" applyAlignment="1" applyProtection="1">
      <alignment horizontal="center" vertical="center" wrapText="1"/>
      <protection hidden="1"/>
    </xf>
    <xf numFmtId="0" fontId="28" fillId="3" borderId="34" xfId="0" applyFont="1" applyFill="1" applyBorder="1" applyAlignment="1" applyProtection="1">
      <alignment horizontal="center" vertical="center" wrapText="1"/>
      <protection hidden="1"/>
    </xf>
    <xf numFmtId="0" fontId="28" fillId="3" borderId="35" xfId="0" applyFont="1" applyFill="1" applyBorder="1" applyAlignment="1" applyProtection="1">
      <alignment horizontal="center" vertical="center" wrapText="1"/>
      <protection hidden="1"/>
    </xf>
    <xf numFmtId="0" fontId="28" fillId="3" borderId="36" xfId="0" applyFont="1" applyFill="1" applyBorder="1" applyAlignment="1" applyProtection="1">
      <alignment horizontal="center" vertical="center" wrapText="1"/>
      <protection hidden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4">
    <dxf>
      <font>
        <color rgb="FFFFC000"/>
      </font>
    </dxf>
    <dxf>
      <font>
        <color rgb="FFFFC000"/>
      </font>
    </dxf>
    <dxf>
      <font>
        <b/>
        <i val="0"/>
        <color rgb="FFFF7569"/>
      </font>
    </dxf>
    <dxf>
      <font>
        <b/>
        <i val="0"/>
        <color rgb="FFFF7569"/>
      </font>
    </dxf>
  </dxfs>
  <tableStyles count="0" defaultTableStyle="TableStyleMedium2" defaultPivotStyle="PivotStyleLight16"/>
  <colors>
    <mruColors>
      <color rgb="FF2167AE"/>
      <color rgb="FF00CC00"/>
      <color rgb="FF19BAB6"/>
      <color rgb="FFFF7569"/>
      <color rgb="FFA6E9AB"/>
      <color rgb="FF91BFE3"/>
      <color rgb="FFDAD2BD"/>
      <color rgb="FFDA7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G20" lockText="1" noThreeD="1"/>
</file>

<file path=xl/ctrlProps/ctrlProp2.xml><?xml version="1.0" encoding="utf-8"?>
<formControlPr xmlns="http://schemas.microsoft.com/office/spreadsheetml/2009/9/main" objectType="CheckBox" fmlaLink="G21" lockText="1" noThreeD="1"/>
</file>

<file path=xl/ctrlProps/ctrlProp3.xml><?xml version="1.0" encoding="utf-8"?>
<formControlPr xmlns="http://schemas.microsoft.com/office/spreadsheetml/2009/9/main" objectType="CheckBox" fmlaLink="$G$34" lockText="1" noThreeD="1"/>
</file>

<file path=xl/ctrlProps/ctrlProp4.xml><?xml version="1.0" encoding="utf-8"?>
<formControlPr xmlns="http://schemas.microsoft.com/office/spreadsheetml/2009/9/main" objectType="CheckBox" fmlaLink="$G$3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17</xdr:row>
          <xdr:rowOff>63500</xdr:rowOff>
        </xdr:from>
        <xdr:to>
          <xdr:col>6</xdr:col>
          <xdr:colOff>317500</xdr:colOff>
          <xdr:row>17</xdr:row>
          <xdr:rowOff>279400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18</xdr:row>
          <xdr:rowOff>50800</xdr:rowOff>
        </xdr:from>
        <xdr:to>
          <xdr:col>6</xdr:col>
          <xdr:colOff>355600</xdr:colOff>
          <xdr:row>18</xdr:row>
          <xdr:rowOff>254000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31</xdr:row>
          <xdr:rowOff>63500</xdr:rowOff>
        </xdr:from>
        <xdr:to>
          <xdr:col>6</xdr:col>
          <xdr:colOff>317500</xdr:colOff>
          <xdr:row>31</xdr:row>
          <xdr:rowOff>279400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32</xdr:row>
          <xdr:rowOff>50800</xdr:rowOff>
        </xdr:from>
        <xdr:to>
          <xdr:col>6</xdr:col>
          <xdr:colOff>342900</xdr:colOff>
          <xdr:row>32</xdr:row>
          <xdr:rowOff>254000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620844</xdr:colOff>
      <xdr:row>6</xdr:row>
      <xdr:rowOff>86492</xdr:rowOff>
    </xdr:from>
    <xdr:to>
      <xdr:col>5</xdr:col>
      <xdr:colOff>1627746</xdr:colOff>
      <xdr:row>13</xdr:row>
      <xdr:rowOff>206870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A618325D-2010-EFE3-A364-CA0F8EC438D8}"/>
            </a:ext>
          </a:extLst>
        </xdr:cNvPr>
        <xdr:cNvSpPr/>
      </xdr:nvSpPr>
      <xdr:spPr>
        <a:xfrm>
          <a:off x="6210633" y="2054098"/>
          <a:ext cx="2115916" cy="2079040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200">
            <a:solidFill>
              <a:schemeClr val="lt1"/>
            </a:solidFill>
            <a:effectLst/>
            <a:latin typeface="Zurich Sans SemiBold" panose="02000000000000000000" pitchFamily="2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>
              <a:solidFill>
                <a:schemeClr val="lt1"/>
              </a:solidFill>
              <a:effectLst/>
              <a:latin typeface="Zurich Sans SemiBold" panose="02000000000000000000" pitchFamily="2" charset="0"/>
              <a:ea typeface="+mn-ea"/>
              <a:cs typeface="+mn-cs"/>
            </a:rPr>
            <a:t>¡Recuerda</a:t>
          </a:r>
          <a:r>
            <a:rPr lang="es-MX" sz="1400" baseline="0">
              <a:solidFill>
                <a:schemeClr val="lt1"/>
              </a:solidFill>
              <a:effectLst/>
              <a:latin typeface="Zurich Sans SemiBold" panose="02000000000000000000" pitchFamily="2" charset="0"/>
              <a:ea typeface="+mn-ea"/>
              <a:cs typeface="+mn-cs"/>
            </a:rPr>
            <a:t> que adicionalmente puedes obtener</a:t>
          </a:r>
          <a:r>
            <a:rPr lang="es-MX" sz="1400">
              <a:solidFill>
                <a:schemeClr val="lt1"/>
              </a:solidFill>
              <a:effectLst/>
              <a:latin typeface="Zurich Sans SemiBold" panose="02000000000000000000" pitchFamily="2" charset="0"/>
              <a:ea typeface="+mn-ea"/>
              <a:cs typeface="+mn-cs"/>
            </a:rPr>
            <a:t> un </a:t>
          </a:r>
          <a:r>
            <a:rPr lang="es-MX" sz="1600" b="1">
              <a:solidFill>
                <a:schemeClr val="lt1"/>
              </a:solidFill>
              <a:effectLst/>
              <a:latin typeface="Zurich Sans SemiBold" panose="02000000000000000000" pitchFamily="2" charset="0"/>
              <a:ea typeface="+mn-ea"/>
              <a:cs typeface="+mn-cs"/>
            </a:rPr>
            <a:t>2%</a:t>
          </a:r>
          <a:r>
            <a:rPr lang="es-MX" sz="1400">
              <a:solidFill>
                <a:schemeClr val="lt1"/>
              </a:solidFill>
              <a:effectLst/>
              <a:latin typeface="Zurich Sans SemiBold" panose="02000000000000000000" pitchFamily="2" charset="0"/>
              <a:ea typeface="+mn-ea"/>
              <a:cs typeface="+mn-cs"/>
            </a:rPr>
            <a:t>  trimestral por domiciliación!</a:t>
          </a:r>
          <a:endParaRPr lang="es-MX" sz="1400">
            <a:effectLst/>
            <a:latin typeface="Zurich Sans SemiBold" panose="02000000000000000000" pitchFamily="2" charset="0"/>
          </a:endParaRPr>
        </a:p>
        <a:p>
          <a:pPr algn="l"/>
          <a:endParaRPr lang="es-MX" sz="1100"/>
        </a:p>
      </xdr:txBody>
    </xdr:sp>
    <xdr:clientData/>
  </xdr:twoCellAnchor>
  <xdr:twoCellAnchor editAs="oneCell">
    <xdr:from>
      <xdr:col>5</xdr:col>
      <xdr:colOff>1181305</xdr:colOff>
      <xdr:row>0</xdr:row>
      <xdr:rowOff>47164</xdr:rowOff>
    </xdr:from>
    <xdr:to>
      <xdr:col>6</xdr:col>
      <xdr:colOff>1532470</xdr:colOff>
      <xdr:row>1</xdr:row>
      <xdr:rowOff>173416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23695D5-8475-0607-08A3-A17DDB0240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4" t="18388" r="2577" b="21277"/>
        <a:stretch/>
      </xdr:blipFill>
      <xdr:spPr>
        <a:xfrm>
          <a:off x="7731831" y="47164"/>
          <a:ext cx="2048955" cy="527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22B6-862D-4B21-BD85-05878C80A74A}">
  <dimension ref="A1:H53"/>
  <sheetViews>
    <sheetView showGridLines="0" tabSelected="1" zoomScale="59" zoomScaleNormal="120" workbookViewId="0">
      <selection activeCell="D32" sqref="D32"/>
    </sheetView>
  </sheetViews>
  <sheetFormatPr defaultColWidth="0" defaultRowHeight="13.75" customHeight="1" zeroHeight="1" x14ac:dyDescent="0.3"/>
  <cols>
    <col min="1" max="1" width="8.81640625" style="6" customWidth="1"/>
    <col min="2" max="2" width="30.453125" style="6" customWidth="1"/>
    <col min="3" max="3" width="15.81640625" style="6" customWidth="1"/>
    <col min="4" max="4" width="24.81640625" style="6" customWidth="1"/>
    <col min="5" max="5" width="15.81640625" style="6" customWidth="1"/>
    <col min="6" max="6" width="24.81640625" style="6" customWidth="1"/>
    <col min="7" max="7" width="22.81640625" style="6" customWidth="1"/>
    <col min="8" max="8" width="8.81640625" style="6" customWidth="1"/>
    <col min="9" max="16384" width="8.81640625" style="6" hidden="1"/>
  </cols>
  <sheetData>
    <row r="1" spans="2:7" s="5" customFormat="1" ht="32" x14ac:dyDescent="0.6">
      <c r="B1" s="62" t="s">
        <v>23</v>
      </c>
      <c r="C1" s="62"/>
      <c r="D1" s="62"/>
      <c r="E1" s="62"/>
      <c r="F1" s="62"/>
      <c r="G1" s="62"/>
    </row>
    <row r="2" spans="2:7" s="5" customFormat="1" ht="32" x14ac:dyDescent="0.6">
      <c r="B2" s="63" t="s">
        <v>37</v>
      </c>
      <c r="C2" s="63"/>
      <c r="D2" s="63"/>
      <c r="E2" s="63"/>
      <c r="F2" s="63"/>
      <c r="G2" s="63"/>
    </row>
    <row r="3" spans="2:7" ht="14" x14ac:dyDescent="0.3"/>
    <row r="4" spans="2:7" ht="43.75" customHeight="1" x14ac:dyDescent="0.3">
      <c r="B4" s="65" t="s">
        <v>36</v>
      </c>
      <c r="C4" s="65"/>
      <c r="D4" s="65"/>
      <c r="E4" s="65"/>
      <c r="F4" s="65"/>
      <c r="G4" s="65"/>
    </row>
    <row r="5" spans="2:7" ht="14" x14ac:dyDescent="0.3">
      <c r="B5" s="12" t="s">
        <v>22</v>
      </c>
      <c r="C5" s="12"/>
      <c r="D5" s="12"/>
      <c r="E5" s="12"/>
      <c r="F5" s="12"/>
      <c r="G5" s="12"/>
    </row>
    <row r="6" spans="2:7" ht="19.75" customHeight="1" x14ac:dyDescent="0.3">
      <c r="B6" s="57" t="s">
        <v>30</v>
      </c>
      <c r="C6" s="57"/>
      <c r="D6" s="57"/>
      <c r="E6" s="57"/>
      <c r="F6" s="57"/>
      <c r="G6" s="57"/>
    </row>
    <row r="7" spans="2:7" customFormat="1" ht="7.75" customHeight="1" thickBot="1" x14ac:dyDescent="0.4"/>
    <row r="8" spans="2:7" s="7" customFormat="1" ht="20" customHeight="1" thickTop="1" thickBot="1" x14ac:dyDescent="0.4">
      <c r="B8" s="30"/>
      <c r="C8" s="67" t="s">
        <v>29</v>
      </c>
      <c r="D8" s="68"/>
      <c r="E8" s="66"/>
      <c r="F8" s="64"/>
      <c r="G8" s="23"/>
    </row>
    <row r="9" spans="2:7" ht="25.75" customHeight="1" thickTop="1" thickBot="1" x14ac:dyDescent="0.35">
      <c r="B9" s="35" t="s">
        <v>24</v>
      </c>
      <c r="C9" s="9"/>
      <c r="D9" s="69"/>
      <c r="E9" s="47"/>
      <c r="F9" s="55"/>
      <c r="G9" s="24"/>
    </row>
    <row r="10" spans="2:7" s="8" customFormat="1" ht="25.75" customHeight="1" thickBot="1" x14ac:dyDescent="0.35">
      <c r="B10" s="35" t="s">
        <v>18</v>
      </c>
      <c r="C10" s="20"/>
      <c r="D10" s="70"/>
      <c r="E10" s="18"/>
      <c r="F10" s="18"/>
      <c r="G10" s="25"/>
    </row>
    <row r="11" spans="2:7" ht="25.75" customHeight="1" thickBot="1" x14ac:dyDescent="0.35">
      <c r="B11" s="35" t="s">
        <v>19</v>
      </c>
      <c r="C11" s="71">
        <f>IF(D10&gt;1,10%,0)</f>
        <v>0</v>
      </c>
      <c r="D11" s="15">
        <f>D10*C11</f>
        <v>0</v>
      </c>
      <c r="E11" s="52"/>
      <c r="F11" s="18"/>
      <c r="G11" s="26"/>
    </row>
    <row r="12" spans="2:7" ht="25.75" customHeight="1" x14ac:dyDescent="0.3">
      <c r="B12" s="35" t="s">
        <v>16</v>
      </c>
      <c r="C12" s="72">
        <f>IF(AND(D9&gt;=1,D9&lt;=2),3%,IF(AND(D9&gt;=3,D9&lt;=4),4%,IF(D9&gt;=5,5%,0)))</f>
        <v>0</v>
      </c>
      <c r="D12" s="16">
        <f>(C12*D10)</f>
        <v>0</v>
      </c>
      <c r="E12" s="53"/>
      <c r="F12" s="54"/>
      <c r="G12" s="27"/>
    </row>
    <row r="13" spans="2:7" ht="25.75" customHeight="1" x14ac:dyDescent="0.3">
      <c r="B13" s="31"/>
      <c r="C13" s="21"/>
      <c r="D13" s="17">
        <f>SUM(D11:D12)</f>
        <v>0</v>
      </c>
      <c r="E13" s="19"/>
      <c r="F13" s="19"/>
      <c r="G13" s="28"/>
    </row>
    <row r="14" spans="2:7" ht="19.75" customHeight="1" x14ac:dyDescent="0.3">
      <c r="B14" s="36" t="s">
        <v>25</v>
      </c>
      <c r="C14" s="37">
        <f>SUM(C11:C12)</f>
        <v>0</v>
      </c>
      <c r="D14" s="50"/>
      <c r="E14" s="32"/>
      <c r="F14" s="51"/>
      <c r="G14" s="29"/>
    </row>
    <row r="15" spans="2:7" ht="19.75" customHeight="1" x14ac:dyDescent="0.3">
      <c r="B15" s="58" t="str">
        <f>IF(SUM(D11:D12,F11:F12)&gt;1,"De acuerdo a la simulación, tu impulZo hacia el éxito será de $ "&amp;  SUM(D11:D12,F11:F12) &amp;" ¡Continúa desafiandote a ti mismo!","")</f>
        <v/>
      </c>
      <c r="C15" s="58"/>
      <c r="D15" s="58"/>
      <c r="E15" s="58"/>
      <c r="F15" s="58"/>
      <c r="G15" s="58"/>
    </row>
    <row r="16" spans="2:7" ht="33.5" customHeight="1" thickBot="1" x14ac:dyDescent="0.35">
      <c r="B16" s="33"/>
      <c r="C16" s="84" t="s">
        <v>32</v>
      </c>
      <c r="D16" s="85"/>
      <c r="E16" s="85"/>
      <c r="F16" s="86"/>
      <c r="G16" s="56" t="str">
        <f>IF(AND(G20=FALSE,G21=FALSE),"Selecciona la casilla de la Línea de Negocio sobre la que se hará el cálculo",IF(AND(G20=TRUE,G21=TRUE),"Únicamente puedes seleccionar una casilla",""))</f>
        <v>Selecciona la casilla de la Línea de Negocio sobre la que se hará el cálculo</v>
      </c>
    </row>
    <row r="17" spans="1:7" customFormat="1" ht="15" thickBot="1" x14ac:dyDescent="0.4">
      <c r="C17" s="87" t="s">
        <v>33</v>
      </c>
      <c r="D17" s="88"/>
      <c r="E17" s="88" t="s">
        <v>34</v>
      </c>
      <c r="F17" s="89"/>
      <c r="G17" s="56"/>
    </row>
    <row r="18" spans="1:7" ht="25.75" customHeight="1" thickBot="1" x14ac:dyDescent="0.35">
      <c r="B18" s="39" t="s">
        <v>24</v>
      </c>
      <c r="C18" s="41"/>
      <c r="D18" s="69"/>
      <c r="F18" s="75"/>
      <c r="G18" s="34" t="s">
        <v>20</v>
      </c>
    </row>
    <row r="19" spans="1:7" ht="25.75" customHeight="1" thickBot="1" x14ac:dyDescent="0.35">
      <c r="B19" s="39" t="s">
        <v>31</v>
      </c>
      <c r="C19" s="40"/>
      <c r="D19" s="73"/>
      <c r="E19" s="42"/>
      <c r="F19" s="76"/>
      <c r="G19" s="34" t="s">
        <v>35</v>
      </c>
    </row>
    <row r="20" spans="1:7" ht="25.75" customHeight="1" x14ac:dyDescent="0.3">
      <c r="A20" s="13" t="b">
        <v>0</v>
      </c>
      <c r="B20" s="35" t="s">
        <v>21</v>
      </c>
      <c r="C20" s="43">
        <f>IF(AND(G20=TRUE,G21=TRUE),0,(IF(G20=TRUE,(IF(AND(D18&gt;=1,D18&lt;=2),5%,IF(AND(D18&gt;=3,D18&lt;=4),6%,IF(AND(D18&gt;=5),7%,0)))),IF(G21=TRUE,(IF(AND(D18&gt;=1,D18&lt;=2),3%,IF(AND(D18&gt;=3,D18&lt;=4),4%,IF(AND(D18&gt;=5),5%,0)))),0))))</f>
        <v>0</v>
      </c>
      <c r="D20" s="74">
        <f>C20*D19</f>
        <v>0</v>
      </c>
      <c r="E20" s="44">
        <f>IF(AND(G20=TRUE,G21=TRUE),0,(IF(G20=TRUE,(IF(AND(F18&gt;=1,F18&lt;=2),5%,IF(AND(F18&gt;=3,F18&lt;=4),6%,IF(AND(F18&gt;=5),7%,0)))),IF(G21=TRUE,(IF(AND(F18&gt;=1,F18&lt;=2),2%,IF(AND(F18&gt;=3,F18&lt;=4),3%,IF(AND(F18&gt;=5),4%,0)))),0))))</f>
        <v>0</v>
      </c>
      <c r="F20" s="77">
        <f>E20*F19</f>
        <v>0</v>
      </c>
      <c r="G20" s="14" t="b">
        <v>0</v>
      </c>
    </row>
    <row r="21" spans="1:7" ht="14" x14ac:dyDescent="0.3">
      <c r="B21" s="9"/>
      <c r="C21" s="9"/>
      <c r="D21" s="9"/>
      <c r="E21" s="9"/>
      <c r="G21" s="14" t="b">
        <v>0</v>
      </c>
    </row>
    <row r="22" spans="1:7" ht="14" x14ac:dyDescent="0.3"/>
    <row r="23" spans="1:7" ht="19.75" customHeight="1" x14ac:dyDescent="0.3">
      <c r="B23" s="57" t="s">
        <v>1</v>
      </c>
      <c r="C23" s="57"/>
      <c r="D23" s="57"/>
      <c r="E23" s="57"/>
      <c r="F23" s="57"/>
      <c r="G23" s="57"/>
    </row>
    <row r="24" spans="1:7" customFormat="1" ht="7.75" customHeight="1" x14ac:dyDescent="0.35"/>
    <row r="25" spans="1:7" s="7" customFormat="1" ht="20" customHeight="1" thickBot="1" x14ac:dyDescent="0.4">
      <c r="B25" s="33"/>
      <c r="C25" s="59" t="s">
        <v>27</v>
      </c>
      <c r="D25" s="60"/>
      <c r="E25" s="90" t="s">
        <v>28</v>
      </c>
      <c r="F25" s="61"/>
      <c r="G25" s="22"/>
    </row>
    <row r="26" spans="1:7" s="8" customFormat="1" ht="25.75" customHeight="1" thickBot="1" x14ac:dyDescent="0.35">
      <c r="B26" s="39" t="s">
        <v>24</v>
      </c>
      <c r="C26" s="40"/>
      <c r="D26" s="69"/>
      <c r="E26" s="48"/>
      <c r="F26" s="75"/>
      <c r="G26" s="9"/>
    </row>
    <row r="27" spans="1:7" ht="25.75" customHeight="1" thickBot="1" x14ac:dyDescent="0.35">
      <c r="B27" s="35" t="s">
        <v>26</v>
      </c>
      <c r="C27" s="9"/>
      <c r="D27" s="78"/>
      <c r="E27" s="49"/>
      <c r="F27" s="78"/>
      <c r="G27" s="9"/>
    </row>
    <row r="28" spans="1:7" ht="25.75" customHeight="1" x14ac:dyDescent="0.3">
      <c r="B28" s="35" t="s">
        <v>16</v>
      </c>
      <c r="C28" s="43">
        <f>IF(AND(D26&gt;=12,D26&lt;=35),3%,IF(AND(D26&gt;=36,D26&lt;=59),4%,IF(AND(D26&gt;=60),5%,0)))</f>
        <v>0</v>
      </c>
      <c r="D28" s="79">
        <f>C28*D27</f>
        <v>0</v>
      </c>
      <c r="E28" s="45">
        <f>IF(AND(F26&gt;=36,F26&lt;=59),1.5%,IF(AND(F26&gt;=60,F26&lt;=83),2.5%,IF(AND(F26&gt;=84),3.5%,0)))</f>
        <v>0</v>
      </c>
      <c r="F28" s="80">
        <f>E28*F27</f>
        <v>0</v>
      </c>
      <c r="G28" s="11"/>
    </row>
    <row r="29" spans="1:7" ht="14.5" thickBot="1" x14ac:dyDescent="0.35">
      <c r="B29" s="9"/>
      <c r="C29" s="10"/>
      <c r="D29" s="9"/>
      <c r="E29" s="9"/>
      <c r="F29" s="9"/>
      <c r="G29" s="9"/>
    </row>
    <row r="30" spans="1:7" ht="31.75" customHeight="1" thickBot="1" x14ac:dyDescent="0.35">
      <c r="B30" s="33"/>
      <c r="C30" s="91" t="s">
        <v>32</v>
      </c>
      <c r="D30" s="92"/>
      <c r="E30" s="92"/>
      <c r="F30" s="92"/>
      <c r="G30" s="56" t="str">
        <f>IF(AND(G34=FALSE,G35=FALSE),"Selecciona la casilla de la Línea de Negocio sobre la que se hará el cálculo",IF(AND(G34=TRUE,G35=TRUE),"Únicamente puedes seleccionar una casilla",""))</f>
        <v>Selecciona la casilla de la Línea de Negocio sobre la que se hará el cálculo</v>
      </c>
    </row>
    <row r="31" spans="1:7" ht="15" thickBot="1" x14ac:dyDescent="0.4">
      <c r="B31"/>
      <c r="C31" s="87" t="s">
        <v>33</v>
      </c>
      <c r="D31" s="88"/>
      <c r="E31" s="88" t="s">
        <v>34</v>
      </c>
      <c r="F31" s="89"/>
      <c r="G31" s="56"/>
    </row>
    <row r="32" spans="1:7" ht="25.75" customHeight="1" thickBot="1" x14ac:dyDescent="0.35">
      <c r="B32" s="39" t="s">
        <v>24</v>
      </c>
      <c r="C32" s="9"/>
      <c r="D32" s="81"/>
      <c r="F32" s="81"/>
      <c r="G32" s="34" t="s">
        <v>20</v>
      </c>
    </row>
    <row r="33" spans="2:7" ht="25.75" customHeight="1" thickBot="1" x14ac:dyDescent="0.35">
      <c r="B33" s="39" t="s">
        <v>31</v>
      </c>
      <c r="C33" s="9"/>
      <c r="D33" s="82"/>
      <c r="F33" s="82"/>
      <c r="G33" s="34" t="s">
        <v>35</v>
      </c>
    </row>
    <row r="34" spans="2:7" ht="25.25" customHeight="1" x14ac:dyDescent="0.3">
      <c r="B34" s="39" t="s">
        <v>21</v>
      </c>
      <c r="C34" s="45">
        <f>IF(AND(G34=TRUE,G35=TRUE),0,(IF(G34=TRUE,(IF(AND(D32&gt;=12,D32&lt;=35),5%,IF(AND(D32&gt;=36,D32&lt;=59),6%,IF(AND(D32&gt;=60),7%,0)))),IF(G35=TRUE,(IF(AND(D32&gt;=12,D32&lt;=35),3%,IF(AND(D32&gt;=36,D32&lt;=59),4%,IF(AND(D32&gt;=60),5%,0)))),0))))</f>
        <v>0</v>
      </c>
      <c r="D34" s="74">
        <f>C34*D33</f>
        <v>0</v>
      </c>
      <c r="E34" s="46">
        <f>IF(AND(G34=TRUE,G35=TRUE),0,(IF(G34=TRUE,(IF(AND(F32&gt;=12,F32&lt;=35),5%,IF(AND(F32&gt;=36,F32&lt;=59),6%,IF(AND(F32&gt;=60),7%,0)))),IF(G35=TRUE,(IF(AND(F32&gt;=12,F32&lt;=35),2%,IF(AND(F32&gt;=36,F32&lt;=59),3%,IF(AND(F32&gt;=60),4%,0)))),0))))</f>
        <v>0</v>
      </c>
      <c r="F34" s="83">
        <f>E34*F33</f>
        <v>0</v>
      </c>
      <c r="G34" s="14" t="b">
        <v>0</v>
      </c>
    </row>
    <row r="35" spans="2:7" ht="14" x14ac:dyDescent="0.3">
      <c r="B35" s="9"/>
      <c r="C35" s="9"/>
      <c r="D35" s="38"/>
      <c r="E35" s="38"/>
      <c r="G35" s="14" t="b">
        <v>0</v>
      </c>
    </row>
    <row r="36" spans="2:7" ht="14" x14ac:dyDescent="0.3"/>
    <row r="37" spans="2:7" ht="14" hidden="1" x14ac:dyDescent="0.3"/>
    <row r="38" spans="2:7" ht="14" hidden="1" x14ac:dyDescent="0.3"/>
    <row r="39" spans="2:7" ht="14" hidden="1" x14ac:dyDescent="0.3"/>
    <row r="40" spans="2:7" ht="14" hidden="1" x14ac:dyDescent="0.3"/>
    <row r="41" spans="2:7" ht="14" hidden="1" x14ac:dyDescent="0.3"/>
    <row r="42" spans="2:7" ht="14" hidden="1" x14ac:dyDescent="0.3"/>
    <row r="43" spans="2:7" ht="14" hidden="1" x14ac:dyDescent="0.3"/>
    <row r="44" spans="2:7" ht="14" hidden="1" x14ac:dyDescent="0.3"/>
    <row r="48" spans="2:7" ht="13.75" customHeight="1" x14ac:dyDescent="0.3"/>
    <row r="53" ht="13.75" customHeight="1" x14ac:dyDescent="0.3"/>
  </sheetData>
  <sheetProtection algorithmName="SHA-512" hashValue="1XGR62wOW0gOBMJqtHpY29bv4/J1yH9rV7mJzMqeVZgPaW09lYxxeT/OE2TulHw78z5UGW7/PrQQrR3G2GVUHQ==" saltValue="VloM8Fd2i2/NdEnVAIrqbg==" spinCount="100000" sheet="1" objects="1" selectLockedCells="1"/>
  <mergeCells count="18">
    <mergeCell ref="B1:G1"/>
    <mergeCell ref="B2:G2"/>
    <mergeCell ref="C8:D8"/>
    <mergeCell ref="E8:F8"/>
    <mergeCell ref="B4:G4"/>
    <mergeCell ref="C30:F30"/>
    <mergeCell ref="G30:G31"/>
    <mergeCell ref="C31:D31"/>
    <mergeCell ref="E31:F31"/>
    <mergeCell ref="B6:G6"/>
    <mergeCell ref="B23:G23"/>
    <mergeCell ref="B15:G15"/>
    <mergeCell ref="C25:D25"/>
    <mergeCell ref="E25:F25"/>
    <mergeCell ref="C16:F16"/>
    <mergeCell ref="G16:G17"/>
    <mergeCell ref="C17:D17"/>
    <mergeCell ref="E17:F17"/>
  </mergeCells>
  <conditionalFormatting sqref="D12:F12">
    <cfRule type="cellIs" dxfId="3" priority="5" operator="equal">
      <formula>"Falta % Siniestralidad"</formula>
    </cfRule>
  </conditionalFormatting>
  <conditionalFormatting sqref="F33">
    <cfRule type="cellIs" dxfId="2" priority="4" operator="equal">
      <formula>"Únicamente puedes seleccionar una casilla"</formula>
    </cfRule>
  </conditionalFormatting>
  <conditionalFormatting sqref="G16:G17">
    <cfRule type="cellIs" dxfId="1" priority="3" operator="equal">
      <formula>"Únicamente puedes seleccionar una casilla"</formula>
    </cfRule>
  </conditionalFormatting>
  <conditionalFormatting sqref="G30:G31">
    <cfRule type="cellIs" dxfId="0" priority="1" operator="equal">
      <formula>"Únicamente puedes seleccionar una casilla"</formula>
    </cfRule>
  </conditionalFormatting>
  <dataValidations count="2">
    <dataValidation errorStyle="warning" allowBlank="1" showInputMessage="1" showErrorMessage="1" sqref="F19 D19 F33 D33" xr:uid="{C44AD306-2200-4339-B86D-0207AF9F677A}"/>
    <dataValidation allowBlank="1" showInputMessage="1" showErrorMessage="1" promptTitle="Prima Neta Pagada" prompt="Es la suma de todas las pólizas pagadas en el mes de cálculo." sqref="D10:E10" xr:uid="{615D79B4-E4B2-4E07-AB83-C5CD6D851D21}"/>
  </dataValidations>
  <printOptions horizontalCentered="1"/>
  <pageMargins left="0.19685039370078741" right="0.31496062992125984" top="0.35433070866141736" bottom="0.35433070866141736" header="0.31496062992125984" footer="0.11811023622047245"/>
  <pageSetup scale="71" orientation="portrait" r:id="rId1"/>
  <headerFooter>
    <oddFooter>&amp;RElaboró: Enrique Urquiza 
Dayana Moreno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101600</xdr:colOff>
                    <xdr:row>17</xdr:row>
                    <xdr:rowOff>63500</xdr:rowOff>
                  </from>
                  <to>
                    <xdr:col>6</xdr:col>
                    <xdr:colOff>317500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18</xdr:row>
                    <xdr:rowOff>50800</xdr:rowOff>
                  </from>
                  <to>
                    <xdr:col>6</xdr:col>
                    <xdr:colOff>355600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6</xdr:col>
                    <xdr:colOff>101600</xdr:colOff>
                    <xdr:row>31</xdr:row>
                    <xdr:rowOff>63500</xdr:rowOff>
                  </from>
                  <to>
                    <xdr:col>6</xdr:col>
                    <xdr:colOff>317500</xdr:colOff>
                    <xdr:row>31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6</xdr:col>
                    <xdr:colOff>101600</xdr:colOff>
                    <xdr:row>32</xdr:row>
                    <xdr:rowOff>50800</xdr:rowOff>
                  </from>
                  <to>
                    <xdr:col>6</xdr:col>
                    <xdr:colOff>342900</xdr:colOff>
                    <xdr:row>32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80D2A-2534-4110-86EB-A9F850B069FA}">
  <dimension ref="A1:E14"/>
  <sheetViews>
    <sheetView workbookViewId="0">
      <selection activeCell="E14" sqref="E14"/>
    </sheetView>
  </sheetViews>
  <sheetFormatPr defaultColWidth="8.81640625" defaultRowHeight="14.5" x14ac:dyDescent="0.35"/>
  <cols>
    <col min="2" max="2" width="16.453125" bestFit="1" customWidth="1"/>
    <col min="3" max="3" width="11.81640625" bestFit="1" customWidth="1"/>
    <col min="5" max="5" width="9.36328125" bestFit="1" customWidth="1"/>
  </cols>
  <sheetData>
    <row r="1" spans="1:5" x14ac:dyDescent="0.35">
      <c r="B1" t="s">
        <v>14</v>
      </c>
      <c r="C1" t="s">
        <v>0</v>
      </c>
      <c r="D1" t="s">
        <v>15</v>
      </c>
    </row>
    <row r="2" spans="1:5" x14ac:dyDescent="0.35">
      <c r="A2" t="s">
        <v>2</v>
      </c>
      <c r="B2" s="1">
        <v>15000</v>
      </c>
      <c r="C2" s="2">
        <v>0.1</v>
      </c>
      <c r="D2" s="3">
        <f t="shared" ref="D2:D13" si="0">IF(C2="",0,IF(AND(B2&gt;=15000,B2&lt;=39999,C2&lt;=65%),3.5%,IF(AND(B2&gt;=40000,B2&lt;=79999,C2&lt;=65%),4.5%,IF(AND(B2&gt;=80000,C2&lt;=65%),5.5%,0))))</f>
        <v>3.5000000000000003E-2</v>
      </c>
      <c r="E2" s="4">
        <f t="shared" ref="E2:E13" si="1">D2*B2</f>
        <v>525</v>
      </c>
    </row>
    <row r="3" spans="1:5" x14ac:dyDescent="0.35">
      <c r="A3" t="s">
        <v>3</v>
      </c>
      <c r="B3" s="1">
        <v>15000</v>
      </c>
      <c r="C3" s="2">
        <v>0.1</v>
      </c>
      <c r="D3" s="3">
        <f t="shared" si="0"/>
        <v>3.5000000000000003E-2</v>
      </c>
      <c r="E3" s="4">
        <f t="shared" si="1"/>
        <v>525</v>
      </c>
    </row>
    <row r="4" spans="1:5" x14ac:dyDescent="0.35">
      <c r="A4" t="s">
        <v>4</v>
      </c>
      <c r="B4" s="1">
        <v>10000</v>
      </c>
      <c r="C4" s="2">
        <v>0.1</v>
      </c>
      <c r="D4" s="3">
        <f t="shared" si="0"/>
        <v>0</v>
      </c>
      <c r="E4" s="4">
        <f t="shared" si="1"/>
        <v>0</v>
      </c>
    </row>
    <row r="5" spans="1:5" x14ac:dyDescent="0.35">
      <c r="A5" t="s">
        <v>5</v>
      </c>
      <c r="B5" s="1">
        <v>10000</v>
      </c>
      <c r="C5" s="2">
        <v>0.1</v>
      </c>
      <c r="D5" s="3">
        <f t="shared" si="0"/>
        <v>0</v>
      </c>
      <c r="E5" s="4">
        <f t="shared" si="1"/>
        <v>0</v>
      </c>
    </row>
    <row r="6" spans="1:5" x14ac:dyDescent="0.35">
      <c r="A6" t="s">
        <v>6</v>
      </c>
      <c r="B6" s="1">
        <v>10000</v>
      </c>
      <c r="C6" s="2">
        <v>0.1</v>
      </c>
      <c r="D6" s="3">
        <f t="shared" si="0"/>
        <v>0</v>
      </c>
      <c r="E6" s="4">
        <f t="shared" si="1"/>
        <v>0</v>
      </c>
    </row>
    <row r="7" spans="1:5" x14ac:dyDescent="0.35">
      <c r="A7" t="s">
        <v>7</v>
      </c>
      <c r="B7" s="1">
        <v>15000</v>
      </c>
      <c r="C7" s="2">
        <v>0.1</v>
      </c>
      <c r="D7" s="3">
        <f t="shared" si="0"/>
        <v>3.5000000000000003E-2</v>
      </c>
      <c r="E7" s="4">
        <f t="shared" si="1"/>
        <v>525</v>
      </c>
    </row>
    <row r="8" spans="1:5" x14ac:dyDescent="0.35">
      <c r="A8" t="s">
        <v>8</v>
      </c>
      <c r="B8" s="1">
        <v>15000</v>
      </c>
      <c r="C8" s="2">
        <v>0.1</v>
      </c>
      <c r="D8" s="3">
        <f t="shared" si="0"/>
        <v>3.5000000000000003E-2</v>
      </c>
      <c r="E8" s="4">
        <f t="shared" si="1"/>
        <v>525</v>
      </c>
    </row>
    <row r="9" spans="1:5" x14ac:dyDescent="0.35">
      <c r="A9" t="s">
        <v>9</v>
      </c>
      <c r="B9" s="1">
        <v>15000</v>
      </c>
      <c r="C9" s="2">
        <v>0.1</v>
      </c>
      <c r="D9" s="3">
        <f t="shared" si="0"/>
        <v>3.5000000000000003E-2</v>
      </c>
      <c r="E9" s="4">
        <f t="shared" si="1"/>
        <v>525</v>
      </c>
    </row>
    <row r="10" spans="1:5" x14ac:dyDescent="0.35">
      <c r="A10" t="s">
        <v>10</v>
      </c>
      <c r="B10" s="1">
        <v>15000</v>
      </c>
      <c r="C10" s="2">
        <v>0.1</v>
      </c>
      <c r="D10" s="3">
        <f t="shared" si="0"/>
        <v>3.5000000000000003E-2</v>
      </c>
      <c r="E10" s="4">
        <f t="shared" si="1"/>
        <v>525</v>
      </c>
    </row>
    <row r="11" spans="1:5" x14ac:dyDescent="0.35">
      <c r="A11" t="s">
        <v>11</v>
      </c>
      <c r="B11" s="1">
        <v>15000</v>
      </c>
      <c r="C11" s="2">
        <v>0.1</v>
      </c>
      <c r="D11" s="3">
        <f t="shared" si="0"/>
        <v>3.5000000000000003E-2</v>
      </c>
      <c r="E11" s="4">
        <f t="shared" si="1"/>
        <v>525</v>
      </c>
    </row>
    <row r="12" spans="1:5" x14ac:dyDescent="0.35">
      <c r="A12" t="s">
        <v>12</v>
      </c>
      <c r="B12" s="1">
        <v>15000</v>
      </c>
      <c r="C12" s="2">
        <v>0.1</v>
      </c>
      <c r="D12" s="3">
        <f t="shared" si="0"/>
        <v>3.5000000000000003E-2</v>
      </c>
      <c r="E12" s="4">
        <f t="shared" si="1"/>
        <v>525</v>
      </c>
    </row>
    <row r="13" spans="1:5" x14ac:dyDescent="0.35">
      <c r="A13" t="s">
        <v>13</v>
      </c>
      <c r="B13" s="1">
        <v>30000</v>
      </c>
      <c r="C13" s="2">
        <v>0.1</v>
      </c>
      <c r="D13" s="3">
        <f t="shared" si="0"/>
        <v>3.5000000000000003E-2</v>
      </c>
      <c r="E13" s="4">
        <f t="shared" si="1"/>
        <v>1050</v>
      </c>
    </row>
    <row r="14" spans="1:5" x14ac:dyDescent="0.35">
      <c r="A14" t="s">
        <v>17</v>
      </c>
      <c r="B14" s="4">
        <f>SUM(B2:B13)</f>
        <v>180000</v>
      </c>
      <c r="E14" s="4">
        <f>SUM(E2:E13)</f>
        <v>5250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Simulador CIZ 2025</vt:lpstr>
      <vt:lpstr>Emisión mensual</vt:lpstr>
      <vt:lpstr>'Simulador CIZ 2025'!Print_Area</vt:lpstr>
    </vt:vector>
  </TitlesOfParts>
  <Company>Zurich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Urquiza</dc:creator>
  <cp:lastModifiedBy>DAYANA MORENO</cp:lastModifiedBy>
  <cp:lastPrinted>2024-08-02T03:42:31Z</cp:lastPrinted>
  <dcterms:created xsi:type="dcterms:W3CDTF">2024-05-31T17:56:03Z</dcterms:created>
  <dcterms:modified xsi:type="dcterms:W3CDTF">2025-01-16T18:30:59Z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7ed875-cb67-40d7-9ea6-a804b08b1148_Enabled">
    <vt:lpwstr>true</vt:lpwstr>
  </property>
  <property fmtid="{D5CDD505-2E9C-101B-9397-08002B2CF9AE}" pid="3" name="MSIP_Label_9a7ed875-cb67-40d7-9ea6-a804b08b1148_SetDate">
    <vt:lpwstr>2024-06-03T15:01:07Z</vt:lpwstr>
  </property>
  <property fmtid="{D5CDD505-2E9C-101B-9397-08002B2CF9AE}" pid="4" name="MSIP_Label_9a7ed875-cb67-40d7-9ea6-a804b08b1148_Method">
    <vt:lpwstr>Privileged</vt:lpwstr>
  </property>
  <property fmtid="{D5CDD505-2E9C-101B-9397-08002B2CF9AE}" pid="5" name="MSIP_Label_9a7ed875-cb67-40d7-9ea6-a804b08b1148_Name">
    <vt:lpwstr>9a7ed875-cb67-40d7-9ea6-a804b08b1148</vt:lpwstr>
  </property>
  <property fmtid="{D5CDD505-2E9C-101B-9397-08002B2CF9AE}" pid="6" name="MSIP_Label_9a7ed875-cb67-40d7-9ea6-a804b08b1148_SiteId">
    <vt:lpwstr>473672ba-cd07-4371-a2ae-788b4c61840e</vt:lpwstr>
  </property>
  <property fmtid="{D5CDD505-2E9C-101B-9397-08002B2CF9AE}" pid="7" name="MSIP_Label_9a7ed875-cb67-40d7-9ea6-a804b08b1148_ActionId">
    <vt:lpwstr>e8981764-da3b-4887-ba6b-a6977094fb37</vt:lpwstr>
  </property>
  <property fmtid="{D5CDD505-2E9C-101B-9397-08002B2CF9AE}" pid="8" name="MSIP_Label_9a7ed875-cb67-40d7-9ea6-a804b08b1148_ContentBits">
    <vt:lpwstr>0</vt:lpwstr>
  </property>
</Properties>
</file>